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25" tabRatio="811" activeTab="0"/>
  </bookViews>
  <sheets>
    <sheet name="ตารางที่ 1" sheetId="1" r:id="rId1"/>
    <sheet name="ตารางที่ 2" sheetId="2" r:id="rId2"/>
    <sheet name="ตารางที่ 3" sheetId="3" r:id="rId3"/>
    <sheet name="ตารางที่  4แยกตามหน่วยนับ" sheetId="4" r:id="rId4"/>
    <sheet name="ตารางที่ 5 " sheetId="5" r:id="rId5"/>
    <sheet name="ตารางที่ 6" sheetId="6" r:id="rId6"/>
    <sheet name="ตาราง 7" sheetId="7" r:id="rId7"/>
    <sheet name="ตาราง 8" sheetId="8" r:id="rId8"/>
    <sheet name="ตาราง 9" sheetId="9" r:id="rId9"/>
    <sheet name="ตารางที่ 10" sheetId="10" r:id="rId10"/>
    <sheet name="ตารางที่ 11" sheetId="11" r:id="rId11"/>
    <sheet name="ตาราง 12" sheetId="12" r:id="rId12"/>
  </sheets>
  <definedNames>
    <definedName name="_xlnm.Print_Area" localSheetId="11">'ตาราง 12'!$A$1:$J$12</definedName>
    <definedName name="_xlnm.Print_Area" localSheetId="7">'ตาราง 8'!$A$1:$T$40</definedName>
    <definedName name="_xlnm.Print_Area" localSheetId="8">'ตาราง 9'!$A$1:$T$43</definedName>
    <definedName name="_xlnm.Print_Area" localSheetId="3">'ตารางที่  4แยกตามหน่วยนับ'!$A$1:$I$34</definedName>
    <definedName name="_xlnm.Print_Area" localSheetId="9">'ตารางที่ 10'!$A$1:$T$42</definedName>
    <definedName name="_xlnm.Print_Area" localSheetId="2">'ตารางที่ 3'!$A$1:$J$116</definedName>
    <definedName name="_xlnm.Print_Area" localSheetId="4">'ตารางที่ 5 '!$A$1:$I$26</definedName>
    <definedName name="_xlnm.Print_Area" localSheetId="5">'ตารางที่ 6'!$A$1:$I$28</definedName>
    <definedName name="TEST1">#REF!</definedName>
    <definedName name="TEST2">#REF!</definedName>
    <definedName name="TEST3">#REF!</definedName>
    <definedName name="TEST4">#REF!</definedName>
    <definedName name="TESTHKEY">#REF!</definedName>
    <definedName name="TESTKEYS">#REF!</definedName>
    <definedName name="TESTVKEY">#REF!</definedName>
  </definedNames>
  <calcPr fullCalcOnLoad="1"/>
</workbook>
</file>

<file path=xl/comments10.xml><?xml version="1.0" encoding="utf-8"?>
<comments xmlns="http://schemas.openxmlformats.org/spreadsheetml/2006/main">
  <authors>
    <author>User</author>
  </authors>
  <commentList>
    <comment ref="A1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  <comment ref="J1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User</author>
  </authors>
  <commentList>
    <comment ref="A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User</author>
  </authors>
  <commentList>
    <comment ref="A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User</author>
  </authors>
  <commentList>
    <comment ref="A1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<sst xmlns="http://schemas.openxmlformats.org/spreadsheetml/2006/main" count="706" uniqueCount="202">
  <si>
    <t>กลุ่มบัญชี</t>
  </si>
  <si>
    <t>งบกลาง</t>
  </si>
  <si>
    <t>รวม</t>
  </si>
  <si>
    <t>ค่าใช้จ่ายบุคลากร</t>
  </si>
  <si>
    <t>ค่าใช้จ่ายด้านการฝึกอบรม</t>
  </si>
  <si>
    <t>ค่าใช้จ่ายในการเดินทาง</t>
  </si>
  <si>
    <t>ค่าเสื่อมราคาและค่าตัดจำหน่าย</t>
  </si>
  <si>
    <t>เงินในงบประมาณ</t>
  </si>
  <si>
    <t>เงินนอกงบประมาณ</t>
  </si>
  <si>
    <r>
      <t>ตารางที่ 1</t>
    </r>
    <r>
      <rPr>
        <b/>
        <sz val="16"/>
        <color indexed="8"/>
        <rFont val="TH SarabunPSK"/>
        <family val="2"/>
      </rPr>
      <t xml:space="preserve"> รายงานต้นทุนรวมของหน่วยงาน โดยแยกประเภทตามแหล่งของเงิน</t>
    </r>
  </si>
  <si>
    <t>(หน่วย : บาท)</t>
  </si>
  <si>
    <t>รวมต้นทุนผลผลิต</t>
  </si>
  <si>
    <t>หมายเหตุ :</t>
  </si>
  <si>
    <r>
      <t xml:space="preserve">                </t>
    </r>
    <r>
      <rPr>
        <b/>
        <sz val="16"/>
        <color indexed="8"/>
        <rFont val="TH SarabunPSK"/>
        <family val="2"/>
      </rPr>
      <t>หัก</t>
    </r>
    <r>
      <rPr>
        <sz val="16"/>
        <color indexed="8"/>
        <rFont val="TH SarabunPSK"/>
        <family val="2"/>
      </rPr>
      <t xml:space="preserve">  ต้นทุนที่ไม่เกี่ยวข้องในการผลิตผลผลิต</t>
    </r>
  </si>
  <si>
    <t xml:space="preserve">                      รายการค่าใช้จ่ายระหว่างหน่วยงาน - ส่งเงินเบิกเกินส่งคืนให้กรมบัญชีกลาง</t>
  </si>
  <si>
    <t xml:space="preserve">                      รายการค่าใช้จ่ายระหว่างหน่วยงาน - โอนเงินนอกงบประมาณให้กรมบัญชีกลาง</t>
  </si>
  <si>
    <t xml:space="preserve">                      รายการค่าใช้จ่ายระหว่างหน่วยงาน - โอนเงินรายได้แผ่นดินให้กรมบัญชีกลาง</t>
  </si>
  <si>
    <t xml:space="preserve">                      รายการค่าใช้จ่ายระหว่างหน่วยงาน - ปรับเงินฝากคลัง</t>
  </si>
  <si>
    <t xml:space="preserve">                      รายการค่าใช้จ่ายระหว่างหน่วยงาน - โอนเงินให้หน่วยงานอื่น</t>
  </si>
  <si>
    <t xml:space="preserve">                      ค่าใช้จ่ายบำเหน็จบำนาญ</t>
  </si>
  <si>
    <t xml:space="preserve">                      ค่าใช้จ่ายอื่น</t>
  </si>
  <si>
    <t xml:space="preserve">                         เงินช่วยค่ารักษาพยาบาลประเภทผู้ป่วยนอก-รพ.รัฐ</t>
  </si>
  <si>
    <t xml:space="preserve">                         เงินช่วยค่ารักษาพยาบาลประเภทผู้ป่วยใน-รพ.รัฐ</t>
  </si>
  <si>
    <r>
      <t xml:space="preserve">                 </t>
    </r>
    <r>
      <rPr>
        <b/>
        <sz val="16"/>
        <color indexed="8"/>
        <rFont val="TH SarabunPSK"/>
        <family val="2"/>
      </rPr>
      <t>รวมต้นทุนผลผลิต</t>
    </r>
  </si>
  <si>
    <t>ค่าตอบแทน ใช้สอย และสาธารณูปโภค</t>
  </si>
  <si>
    <t xml:space="preserve">                ค่าใช้จ่ายในระบบ GFMIS</t>
  </si>
  <si>
    <t xml:space="preserve">                         เงินช่วยค่ารักษาพยาบาลประเภทผู้ป่วยใน-รพ.เอกชน</t>
  </si>
  <si>
    <r>
      <rPr>
        <b/>
        <u val="single"/>
        <sz val="16"/>
        <color indexed="8"/>
        <rFont val="TH SarabunPSK"/>
        <family val="2"/>
      </rPr>
      <t>ตารางที่ 2</t>
    </r>
    <r>
      <rPr>
        <b/>
        <sz val="16"/>
        <color indexed="8"/>
        <rFont val="TH SarabunPSK"/>
        <family val="2"/>
      </rPr>
      <t xml:space="preserve"> รายงานต้นทุนตามศูนย์ต้นทุนแยกตามประเภทค่าใช้จ่าย</t>
    </r>
  </si>
  <si>
    <t>ศูนย์ต้นทุน</t>
  </si>
  <si>
    <t>ค่าใช้จ่ายทางตรง</t>
  </si>
  <si>
    <t>ค่าใช้จ่ายทางอ้อม</t>
  </si>
  <si>
    <t>ค่าใช้จ่ายค่าจำหน่ายจากการขายสินทรัพย์</t>
  </si>
  <si>
    <t>ศูนย์ต้นทุนหลัก</t>
  </si>
  <si>
    <t>ศูนย์ต้นทุนสนับสนุน</t>
  </si>
  <si>
    <r>
      <rPr>
        <b/>
        <u val="single"/>
        <sz val="16"/>
        <color indexed="8"/>
        <rFont val="TH SarabunPSK"/>
        <family val="2"/>
      </rPr>
      <t>ตารางที่ 3</t>
    </r>
    <r>
      <rPr>
        <b/>
        <sz val="16"/>
        <color indexed="8"/>
        <rFont val="TH SarabunPSK"/>
        <family val="2"/>
      </rPr>
      <t xml:space="preserve"> รายงานต้นทุนกิจกรรมย่อยแยกตามแหล่งเงิน (1-4)</t>
    </r>
  </si>
  <si>
    <t>กิจกรรมย่อย</t>
  </si>
  <si>
    <t>ค่าเสื่อมราคา</t>
  </si>
  <si>
    <t>ต้นทุนรวม</t>
  </si>
  <si>
    <t>ปริมาณ</t>
  </si>
  <si>
    <t>หน่วยนับ</t>
  </si>
  <si>
    <t>ต้นทุนต่อหน่วย</t>
  </si>
  <si>
    <t>กิจกรรมย่อยของหน่วยงานหลัก</t>
  </si>
  <si>
    <t>เรื่อง</t>
  </si>
  <si>
    <r>
      <rPr>
        <b/>
        <u val="single"/>
        <sz val="16"/>
        <color indexed="8"/>
        <rFont val="TH SarabunPSK"/>
        <family val="2"/>
      </rPr>
      <t>ตารางที่ 3</t>
    </r>
    <r>
      <rPr>
        <b/>
        <sz val="16"/>
        <color indexed="8"/>
        <rFont val="TH SarabunPSK"/>
        <family val="2"/>
      </rPr>
      <t xml:space="preserve"> รายงานต้นทุนกิจกรรมย่อยแยกตามแหล่งเงิน (2-4)</t>
    </r>
  </si>
  <si>
    <t>ด้าน</t>
  </si>
  <si>
    <r>
      <rPr>
        <b/>
        <u val="single"/>
        <sz val="16"/>
        <color indexed="8"/>
        <rFont val="TH SarabunPSK"/>
        <family val="2"/>
      </rPr>
      <t>ตารางที่ 3</t>
    </r>
    <r>
      <rPr>
        <b/>
        <sz val="16"/>
        <color indexed="8"/>
        <rFont val="TH SarabunPSK"/>
        <family val="2"/>
      </rPr>
      <t xml:space="preserve"> รายงานต้นทุนกิจกรรมย่อยแยกตามแหล่งเงิน (3-4)</t>
    </r>
  </si>
  <si>
    <t>กิจกรรมย่อยของหน่วยงานสนับสนุน</t>
  </si>
  <si>
    <t>จำนวนหนังสือรับเข้า-ส่งออก</t>
  </si>
  <si>
    <t>จำนวนเอกสารรายการ</t>
  </si>
  <si>
    <t>จำนวนครั้งของการจัดซื้อจัดจ้าง</t>
  </si>
  <si>
    <t>จำนวนบุคลากร</t>
  </si>
  <si>
    <t>กิโลเมตร</t>
  </si>
  <si>
    <r>
      <rPr>
        <b/>
        <u val="single"/>
        <sz val="16"/>
        <color indexed="8"/>
        <rFont val="TH SarabunPSK"/>
        <family val="2"/>
      </rPr>
      <t>ตารางที่ 3</t>
    </r>
    <r>
      <rPr>
        <b/>
        <sz val="16"/>
        <color indexed="8"/>
        <rFont val="TH SarabunPSK"/>
        <family val="2"/>
      </rPr>
      <t xml:space="preserve"> รายงานต้นทุนกิจกรรมย่อยแยกตามแหล่งเงิน (4-4)</t>
    </r>
  </si>
  <si>
    <t>ระบบ</t>
  </si>
  <si>
    <t>จำนวนงานตรวจสอบ/คนวัน</t>
  </si>
  <si>
    <r>
      <rPr>
        <b/>
        <u val="single"/>
        <sz val="16"/>
        <color indexed="8"/>
        <rFont val="TH SarabunPSK"/>
        <family val="2"/>
      </rPr>
      <t>ตารางที่ 4</t>
    </r>
    <r>
      <rPr>
        <b/>
        <sz val="16"/>
        <color indexed="8"/>
        <rFont val="TH SarabunPSK"/>
        <family val="2"/>
      </rPr>
      <t xml:space="preserve"> รายงานต้นทุนผลผลิตย่อยแยกตามแหล่งเงิน</t>
    </r>
  </si>
  <si>
    <t>ผลผลิตย่อย</t>
  </si>
  <si>
    <r>
      <rPr>
        <b/>
        <u val="single"/>
        <sz val="16"/>
        <color indexed="8"/>
        <rFont val="TH SarabunPSK"/>
        <family val="2"/>
      </rPr>
      <t>ตารางที่ 5</t>
    </r>
    <r>
      <rPr>
        <b/>
        <sz val="16"/>
        <color indexed="8"/>
        <rFont val="TH SarabunPSK"/>
        <family val="2"/>
      </rPr>
      <t xml:space="preserve"> รายงานต้นทุนกิจกรรมหลักแยกตามแหล่งเงิน</t>
    </r>
  </si>
  <si>
    <t>กิจกรรมหลัก</t>
  </si>
  <si>
    <r>
      <rPr>
        <b/>
        <u val="single"/>
        <sz val="16"/>
        <color indexed="8"/>
        <rFont val="TH SarabunPSK"/>
        <family val="2"/>
      </rPr>
      <t>ตารางที่ 6</t>
    </r>
    <r>
      <rPr>
        <b/>
        <sz val="16"/>
        <color indexed="8"/>
        <rFont val="TH SarabunPSK"/>
        <family val="2"/>
      </rPr>
      <t xml:space="preserve"> รายงานต้นทุนผลผลิตหลักแยกตามแหล่งเงิน</t>
    </r>
  </si>
  <si>
    <t>ผลผลิตหลัก</t>
  </si>
  <si>
    <r>
      <rPr>
        <b/>
        <u val="single"/>
        <sz val="16"/>
        <color indexed="8"/>
        <rFont val="TH SarabunPSK"/>
        <family val="2"/>
      </rPr>
      <t>ตารางที่ 7</t>
    </r>
    <r>
      <rPr>
        <b/>
        <sz val="16"/>
        <color indexed="8"/>
        <rFont val="TH SarabunPSK"/>
        <family val="2"/>
      </rPr>
      <t xml:space="preserve"> รายงานเปรียบเทียบผลการคำนวณต้นทุนกิจกรรมย่อยแยกตามแหล่งเงิน (1-2)</t>
    </r>
  </si>
  <si>
    <t>ผลการเปรียบเทียบ</t>
  </si>
  <si>
    <t>แหล่งเงิน</t>
  </si>
  <si>
    <t xml:space="preserve">เพิ่ม (ลด)     </t>
  </si>
  <si>
    <t xml:space="preserve"> %</t>
  </si>
  <si>
    <r>
      <rPr>
        <b/>
        <u val="single"/>
        <sz val="16"/>
        <color indexed="8"/>
        <rFont val="TH SarabunPSK"/>
        <family val="2"/>
      </rPr>
      <t>ตารางที่ 7</t>
    </r>
    <r>
      <rPr>
        <b/>
        <sz val="16"/>
        <color indexed="8"/>
        <rFont val="TH SarabunPSK"/>
        <family val="2"/>
      </rPr>
      <t xml:space="preserve"> รายงานเปรียบเทียบผลการคำนวณต้นทุนกิจกรรมย่อยแยกตามแหล่งเงิน (2-2)</t>
    </r>
  </si>
  <si>
    <t>เครื่อง</t>
  </si>
  <si>
    <t>รวมทั้งสิ้น</t>
  </si>
  <si>
    <t xml:space="preserve">หมายเหตุ : </t>
  </si>
  <si>
    <t xml:space="preserve">  ผลการเปรียบเทียบ</t>
  </si>
  <si>
    <r>
      <rPr>
        <b/>
        <u val="single"/>
        <sz val="16"/>
        <color indexed="8"/>
        <rFont val="TH SarabunPSK"/>
        <family val="2"/>
      </rPr>
      <t>ตารางที่ 8</t>
    </r>
    <r>
      <rPr>
        <b/>
        <sz val="16"/>
        <color indexed="8"/>
        <rFont val="TH SarabunPSK"/>
        <family val="2"/>
      </rPr>
      <t xml:space="preserve"> รายงานเปรียบเทียบผลการคำนวณต้นทุนผลผลิตย่อยแยกตามแหล่งเงิน</t>
    </r>
  </si>
  <si>
    <r>
      <rPr>
        <b/>
        <u val="single"/>
        <sz val="16"/>
        <color indexed="8"/>
        <rFont val="TH SarabunPSK"/>
        <family val="2"/>
      </rPr>
      <t>ตารางที่ 9</t>
    </r>
    <r>
      <rPr>
        <b/>
        <sz val="16"/>
        <color indexed="8"/>
        <rFont val="TH SarabunPSK"/>
        <family val="2"/>
      </rPr>
      <t xml:space="preserve"> รายงานเปรียบเทียบผลการคำนวณต้นทุนกิจกรรมหลักแยกตามแหล่งเงิน</t>
    </r>
  </si>
  <si>
    <r>
      <rPr>
        <b/>
        <u val="single"/>
        <sz val="16"/>
        <color indexed="8"/>
        <rFont val="TH SarabunPSK"/>
        <family val="2"/>
      </rPr>
      <t>ตารางที่ 10</t>
    </r>
    <r>
      <rPr>
        <b/>
        <sz val="16"/>
        <color indexed="8"/>
        <rFont val="TH SarabunPSK"/>
        <family val="2"/>
      </rPr>
      <t xml:space="preserve"> รายงานเปรียบเทียบผลการคำนวณต้นทุนผลผลิตหลักแยกตามแหล่งเงิน</t>
    </r>
  </si>
  <si>
    <r>
      <rPr>
        <b/>
        <u val="single"/>
        <sz val="16"/>
        <color indexed="8"/>
        <rFont val="TH SarabunPSK"/>
        <family val="2"/>
      </rPr>
      <t>ตารางที่ 11</t>
    </r>
    <r>
      <rPr>
        <b/>
        <sz val="16"/>
        <color indexed="8"/>
        <rFont val="TH SarabunPSK"/>
        <family val="2"/>
      </rPr>
      <t xml:space="preserve"> รายงานเปรียบเทียบต้นทุนทางตรงตามศูนย์ต้นทุนแยกตามประเภทค่าใช้จ่ายและลักษณะของต้นทุน (คงที่/ผันแปร)</t>
    </r>
  </si>
  <si>
    <t>ต้นทุนคงที่</t>
  </si>
  <si>
    <t>ต้นทุนผันแปร</t>
  </si>
  <si>
    <t>เพิ่ม (ลด)</t>
  </si>
  <si>
    <t>ต้นทุนคงที่รวม</t>
  </si>
  <si>
    <t>ค่าใช้จ่ายจากการโอนสินทรัพย์</t>
  </si>
  <si>
    <t>ค่าใช้จ่ายอื่น</t>
  </si>
  <si>
    <t>ต้นทุนผันแปรรวม</t>
  </si>
  <si>
    <t>%</t>
  </si>
  <si>
    <t xml:space="preserve">  ต้นทุนคงที่เพิ่ม (ลด) % หมายถึงต้นทุนคงที่รวมของปีงบประมาณ พ.ศ. 2556 เพิ่มขึ้นหรือลดลงเป็นร้อยละเท่าใดของต้นทุนคงที่รวมของปีงบประมาณ พ.ศ. 2555</t>
  </si>
  <si>
    <t xml:space="preserve">  ต้นทุนผันแปรเพิ่ม (ลด) % หมายถึงต้นทุนผันแปรรวมของปีงบประมาณ พ.ศ. 2556 เพิ่มขึ้นหรือลดลงเป็นร้อยละเท่าใดของต้นทุนผันแปรรวมของปีงบประมาณ พ.ศ. 2555</t>
  </si>
  <si>
    <t xml:space="preserve">  ต้นทุนรวมเพิ่ม (ลด) % หมายถึงต้นทุนรวมของปีงบประมาณ พ.ศ. 2556 เพิ่มขึ้นหรือลดลงเป็นร้อยละเท่าใดของต้นทุนรวมของปีงบประมาณ พ.ศ. 2555</t>
  </si>
  <si>
    <r>
      <t>ตารางที่ 12</t>
    </r>
    <r>
      <rPr>
        <b/>
        <sz val="16"/>
        <rFont val="TH SarabunPSK"/>
        <family val="2"/>
      </rPr>
      <t xml:space="preserve">  รายงานเปรียบเทียบต้นทุนทางอ้อมตามลักษณะของต้นทุน (คงที่/ผันแปร)</t>
    </r>
  </si>
  <si>
    <t>ต้นทุนทางอ้อม</t>
  </si>
  <si>
    <t>ต้นทุนคงที่เพิ่ม(ลด)%</t>
  </si>
  <si>
    <t>ต้นทุนผันแปรเพิ่ม(ลด)%</t>
  </si>
  <si>
    <t>ต้นทุนรวมเพิ่ม(ลด)%</t>
  </si>
  <si>
    <t>คน</t>
  </si>
  <si>
    <t>ค่าใช้จ่ายอื่นๆ</t>
  </si>
  <si>
    <t xml:space="preserve">                         เงินช่วยการศึกษาบุตร</t>
  </si>
  <si>
    <t>รายงานผลการคำนวณต้นทุนผลผลิต ประจำปีงบประมาณ พ.ศ. 2562</t>
  </si>
  <si>
    <t>สำนักงานเลขาธิการสภาการศึกษา กระทรวงศึกษาธิการ  หน่วยเบิกจ่าย A200300004</t>
  </si>
  <si>
    <t>1. กลุ่มพัฒนาระบบบริหาร (01)</t>
  </si>
  <si>
    <t>1. สำนักนโยบายและแผนการศึกษา (02)</t>
  </si>
  <si>
    <t>2. สำนักประเมินผลการจัดการศึกษา (03)</t>
  </si>
  <si>
    <t>2. สำนักอำนวยการ (04)</t>
  </si>
  <si>
    <t>3. สำนักวิจัยและพัฒนาการศึกษา (05)</t>
  </si>
  <si>
    <t>4. สำนักมาตรฐานการศึกษาและพัฒนาการเรียนรู้ (06)</t>
  </si>
  <si>
    <t>1. สำนักนโยบายและแผนการศึกษา (A200300002)</t>
  </si>
  <si>
    <t>2. สำนักประเมินผลการจัดการศึกษา (A200300003)</t>
  </si>
  <si>
    <t>3.  สำนักวิจัยและพัฒนาการศึกษา (A200300005)</t>
  </si>
  <si>
    <t>4. สำนักมาตรฐานการศึกษาและพัฒนาการเรียนรู้ (A200300006)</t>
  </si>
  <si>
    <t>1. กลุ่มพัฒนาระบบบริหาร (A200300001)</t>
  </si>
  <si>
    <t>2. สำนักอำนวยการ (A200300004)</t>
  </si>
  <si>
    <t>3. สำนักพัฒนากฎหมายการศึกษา (A200300007)</t>
  </si>
  <si>
    <t>4. สำนักนโยบายความร่วมมือกับต่างประเทศ (A200300008)</t>
  </si>
  <si>
    <t>5.  สำนักสื่อสารองค์กร (A200300009)</t>
  </si>
  <si>
    <t>1. ศึกษาพัฒนาระบบงบประมาณ</t>
  </si>
  <si>
    <t>5. การประชุมคณะกรรมการกรอบคุณวุฒิ อ้างอิงอาเซียน</t>
  </si>
  <si>
    <t>6. ขับเคลื่อนกรอบคุณวุฒิ-ตลอดชีวิต</t>
  </si>
  <si>
    <t>7. ครุภัณฑ์-สนผ.</t>
  </si>
  <si>
    <t>เล่ม</t>
  </si>
  <si>
    <t>3. โครงการประชุม Belt and Road Shanghai Summerฯ</t>
  </si>
  <si>
    <t>2. ส่งเสริมพัฒนาแหล่งการเรียนรู้</t>
  </si>
  <si>
    <t>2. เสริมสร้างศักยภาพ</t>
  </si>
  <si>
    <t>3. ขับเคลื่อนแผนชาติ</t>
  </si>
  <si>
    <t>4. ศึกษาแนวโน้ม Area based</t>
  </si>
  <si>
    <t>1. การประเมินการศึกษาชาติ</t>
  </si>
  <si>
    <t>2. ติดตามสภาวการณ์</t>
  </si>
  <si>
    <t>1. ครุภัณฑ์-สมร. (จัดซื้อเครื่องบันทึกเสียง และพอยเตอร์)</t>
  </si>
  <si>
    <t>3. เพิ่มโอกาสทางการศึกษา</t>
  </si>
  <si>
    <t>4. พัฒนากลไลการเรียนรู้</t>
  </si>
  <si>
    <t>5. ผลิต และพัฒนาครู</t>
  </si>
  <si>
    <t>6. ขับเคลื่อนมาตรฐานการศึกษาของชาติ</t>
  </si>
  <si>
    <t>7. ขับเคลื่อนเด็กปฐมวัย</t>
  </si>
  <si>
    <t>8. มหกรรมการศึกษา</t>
  </si>
  <si>
    <t xml:space="preserve">1. ด้านเทคโนโลยีและสารสนเทศ และการสื่อสาร  </t>
  </si>
  <si>
    <t>2. ด้านเครือข่ายอินเตอร์เน็ตและเว็บไซด์</t>
  </si>
  <si>
    <t>3. ห้องสมุดและศูนย์สารสนเทศ</t>
  </si>
  <si>
    <t>4. จัดทำข้อมูลและตัวชี้วัด</t>
  </si>
  <si>
    <t>5. ส่งเสริมเครือข่าย</t>
  </si>
  <si>
    <t>6. ระบบคลังข้อมูล</t>
  </si>
  <si>
    <t>7. โครงการประชุมผู้ประสานงานเครือข่ายวิจัยด้านการศึกษาฯ</t>
  </si>
  <si>
    <t>8. ครุภัณฑ์-สวพ.</t>
  </si>
  <si>
    <t>9. ศึกษาวิจัยบทเรียน โครงการศึกษาวิจัยเปรียบเทียบการนำ</t>
  </si>
  <si>
    <t>ผลวิจัยไปใช้ประโยชน์ด้านการศึกษา</t>
  </si>
  <si>
    <t>จำนวนเครื่องคอมพิวเตอร์</t>
  </si>
  <si>
    <t>ผู้ใช้บริการ:คน</t>
  </si>
  <si>
    <t>1. ด้านงานสารบรรณ</t>
  </si>
  <si>
    <t>2. ด้านพัฒนาทรัพยากรบุคคล</t>
  </si>
  <si>
    <t>3. ประชุมสภาการศึกษาและการประชุมสกศ.</t>
  </si>
  <si>
    <t>4. การสร้างความรู้ความเข้าใจเกี่ยวกับความเสมอภาคฯ</t>
  </si>
  <si>
    <t>5. ครุภัณฑ์-สอ.,ยานพาหนะและขนส่ง</t>
  </si>
  <si>
    <t>6. ด้านพัสดุ</t>
  </si>
  <si>
    <t>7. ด้านแผนงานกลุ่มนโยบายงบประมาณ</t>
  </si>
  <si>
    <t>8. ด้านการตรวจสอบภายใน</t>
  </si>
  <si>
    <t>9. ด้านการเงินและบัญชี</t>
  </si>
  <si>
    <t>10. ด้านยานพาหนะ</t>
  </si>
  <si>
    <t>ครั้ง</t>
  </si>
  <si>
    <t>เครื่อง/คัน</t>
  </si>
  <si>
    <t>11. ด้านบริหารบุคลการ</t>
  </si>
  <si>
    <t>1. พัฒนากฎหมายการศึกษา</t>
  </si>
  <si>
    <t>2. คกก.อิสระงบประมาณ 2562</t>
  </si>
  <si>
    <t>1. ค่าบำรุง IEA</t>
  </si>
  <si>
    <t>2. จัดทำองค์ความรู้</t>
  </si>
  <si>
    <t>3. รายงานติดตามความก้าวหน้า</t>
  </si>
  <si>
    <t>4. เดินทางต่างประเทศ</t>
  </si>
  <si>
    <t>1. โครงการเผยแพร่และประชาสัมพันธ์ยกระดับ</t>
  </si>
  <si>
    <t>คุณภาพการศึกษาให้ความเท่าเทียมอย่างทั่วถึงฯ</t>
  </si>
  <si>
    <t xml:space="preserve">   1. ด้านการพัฒนาระบบบริหารราชการ</t>
  </si>
  <si>
    <t>1. นโยบายและแผนการศึกษา</t>
  </si>
  <si>
    <t>2. ประเมินการจัดการศึกษา</t>
  </si>
  <si>
    <t>3. วิจัยและพัฒนาการศึกษา</t>
  </si>
  <si>
    <t>4. มาตรฐานการศึกษา และพัฒนาการเรียนรู้</t>
  </si>
  <si>
    <t>2. การจัดทำยุทธศาสตร์และกฎหมายเพื่อการปฏิรูปการศึกษา</t>
  </si>
  <si>
    <t>1. ส่งเสริมและพัฒนาคุณภาพการศึกษาและการเรียนรู้ตลอดชีวิต</t>
  </si>
  <si>
    <t>3. จัดทำนโยบายและแผนด้านการศึกษา</t>
  </si>
  <si>
    <t>1. นโยบายและแผนด้านการศึกษา</t>
  </si>
  <si>
    <t>2. โครงการพัฒนายุทธศาสตร์ปฏิรูปการศึกษา</t>
  </si>
  <si>
    <t>3. โครงการส่งเสริมและพัฒนาคุณภาพการศึกษา</t>
  </si>
  <si>
    <t>และการเรียนรู้ตลอดชีวิต</t>
  </si>
  <si>
    <t>รายงานเปรียบเทียบผลการคำนวณต้นทุนผลผลิตระหว่างปีงบประมาณ พ.ศ. 2561 และปีงบประมาณ พ.ศ. 2562</t>
  </si>
  <si>
    <t>ต้นทุนผลผลิตประจำปีงบประมาณ พ.ศ. 2561 (ต.ค.60-ก.ย.61)</t>
  </si>
  <si>
    <t>ต้นทุนผลผลิตประจำปีงบประมาณ พ.ศ. 2562 (ต.ค.61-ก.ย.62)</t>
  </si>
  <si>
    <t xml:space="preserve">  1. ต้นทุนรวมเพิ่ม (ลด) % หมายถึงต้นทุนรวมของปีงบประมาณ พ.ศ. 2562 เพิ่มขึ้นหรือลดลงเป็นร้อยละเท่าใดของต้นทุนรวมของปีงบประมาณ พ.ศ. 2561</t>
  </si>
  <si>
    <t xml:space="preserve">  2. หน่วยนับเพิ่ม (ลด) % หมายถึงหน่วยนับของปีงบประมาณ พ.ศ. 2562 เพิ่มขึ้นหรือลดลงเป็นร้อยละเท่าใดของหน่วยนับของปีงบประมาณ พ.ศ. 2561</t>
  </si>
  <si>
    <t xml:space="preserve">  3. ต้นทุนต่อหน่วยเพิ่ม (ลด) % หมายถึงต้นทุนต่อหน่วยของปีงบประมาณ พ.ศ. 2562 เพิ่มขึ้นหรือลดลงเป็นร้อยละเท่าใดของต้นทุนต่อหน่วยของปีงบประมาณ พ.ศ. 2561</t>
  </si>
  <si>
    <t>ต้นทุนทางตรง ปีงบประมาณ พ.ศ. 2561</t>
  </si>
  <si>
    <t>ต้นทุนทางตรง ปีงบประมาณ พ.ศ. 2562</t>
  </si>
  <si>
    <t>1. ค่าใช้จ่ายบุคลากร</t>
  </si>
  <si>
    <t>2. ค่าตอบแทนใช้สอย และสาธารณูปโภค</t>
  </si>
  <si>
    <t>ปีงบประมาณ พ.ศ. 2561</t>
  </si>
  <si>
    <t>ปีงบประมาณ พ.ศ. 2562</t>
  </si>
  <si>
    <t>รายงานเปรียบเทียบผลการคำนวณต้นทุนผลผลิตระหว่างปีงบประมาณ พ.ศ. 2561 และ ปีงบประมาณ พ.ศ. 2562</t>
  </si>
  <si>
    <t xml:space="preserve"> 1. ต้นทุนคงที่ หมายถึง ต้นทุนที่ไม่ได้เปลี่ยนแปลงไปตามปริมาณกิจกรรมหรือผลผลิตของหน่วยงาน</t>
  </si>
  <si>
    <t xml:space="preserve"> 2. ต้นทุนผันแปร หมายถึง ต้นทุนที่เปลี่ยนแปลงไปตามปริมาณกิจกรรมหรือผลผลิตของหน่วยงาน</t>
  </si>
  <si>
    <t>ชั่วโมง/คนการฝึกอบรม</t>
  </si>
  <si>
    <t>5. พัฒนากฎหมายการศึกษา</t>
  </si>
  <si>
    <t>5. สำนักพัฒนากฎหมายการศึกษา (A200300007)</t>
  </si>
  <si>
    <t>3. สำนักนโยบายความร่วมมือกับต่างประเทศ (A200300008)</t>
  </si>
  <si>
    <t>4. สำนักสื่อสารองค์กร (A200300009)</t>
  </si>
  <si>
    <t xml:space="preserve">   4. ผลต่างเป็น 100% เนื่องจากเป็นการจัดทำต้นทุนต่อหน่วยผลผลิตในปีงบประมาณ พ.ศ. 2562 เป็นปีแรก</t>
  </si>
  <si>
    <t>ผลต่างเป็น 100% เนื่องจากเป็นการจัดทำต้นทุนต่อหน่วยผลผลิตในปีงบประมาณ พ.ศ. 2562 เป็นปีแรก</t>
  </si>
  <si>
    <t xml:space="preserve"> 3. ผลต่างเป็น 100% เนื่องจากเป็นการจัดทำต้นทุนต่อหน่วยผลผลิตในปีงบประมาณ พ.ศ. 2562 เป็นปีแรก</t>
  </si>
  <si>
    <t>5. สำนักพัฒนากฎหมายการศึกษา (07)</t>
  </si>
  <si>
    <t>3. สำนักนโยบายความร่วมมือกับต่างประเทศ (08)</t>
  </si>
  <si>
    <t>4. สำนักสื่อสารองค์กร (09)</t>
  </si>
  <si>
    <t>ค่าจำหน่ายจากการขายสินทรัพย์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</si>
</sst>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dddd\,\ mmmm\ dd\,\ yyyy"/>
    <numFmt numFmtId="181" formatCode="_(* #,##0.0000_);_(* \(#,##0.0000\);_(* &quot;-&quot;??_);_(@_)"/>
    <numFmt numFmtId="182" formatCode="_(* #,##0_);_(* \(#,##0\);_(* &quot;-&quot;??_);_(@_)"/>
    <numFmt numFmtId="183" formatCode="#,##0.00_ ;\(#,##0.00\ \)"/>
    <numFmt numFmtId="184" formatCode="[$-1070000]d/mm/yyyy;@"/>
    <numFmt numFmtId="185" formatCode="0.0000"/>
    <numFmt numFmtId="186" formatCode="_-* #,##0.0000_-;\-* #,##0.0000_-;_-* &quot;-&quot;????_-;_-@_-"/>
    <numFmt numFmtId="187" formatCode="_-* #,##0.0000_-;\-* #,##0.0000_-;_-* &quot;-&quot;??_-;_-@_-"/>
    <numFmt numFmtId="188" formatCode="_-* #,##0.000_-;\-* #,##0.000_-;_-* &quot;-&quot;??_-;_-@_-"/>
    <numFmt numFmtId="189" formatCode="0.00000"/>
    <numFmt numFmtId="190" formatCode="_(* #,##0.00000_);_(* \(#,##0.00000\);_(* &quot;-&quot;??_);_(@_)"/>
    <numFmt numFmtId="191" formatCode="_-* #,##0.0_-;\-* #,##0.0_-;_-* &quot;-&quot;??_-;_-@_-"/>
    <numFmt numFmtId="192" formatCode="0.00000000"/>
    <numFmt numFmtId="193" formatCode="0.0000000"/>
    <numFmt numFmtId="194" formatCode="0.000000"/>
    <numFmt numFmtId="195" formatCode="0.0000000000"/>
    <numFmt numFmtId="196" formatCode="0.00000000000"/>
    <numFmt numFmtId="197" formatCode="0.000000000"/>
    <numFmt numFmtId="198" formatCode="0.000"/>
    <numFmt numFmtId="199" formatCode="_-* #,##0.000_-;\-* #,##0.000_-;_-* &quot;-&quot;???_-;_-@_-"/>
    <numFmt numFmtId="200" formatCode="_-* #,##0.00000_-;\-* #,##0.00000_-;_-* &quot;-&quot;?????_-;_-@_-"/>
    <numFmt numFmtId="201" formatCode="_-* #,##0_-;\-* #,##0_-;_-* &quot;-&quot;??_-;_-@_-"/>
    <numFmt numFmtId="202" formatCode="0.0"/>
    <numFmt numFmtId="203" formatCode="_(* #,##0.0_);_(* \(#,##0.0\);_(* &quot;-&quot;??_);_(@_)"/>
    <numFmt numFmtId="204" formatCode="_(* #,##0.000_);_(* \(#,##0.000\);_(* &quot;-&quot;??_);_(@_)"/>
  </numFmts>
  <fonts count="56">
    <font>
      <sz val="10"/>
      <color indexed="8"/>
      <name val="Tahoma"/>
      <family val="0"/>
    </font>
    <font>
      <sz val="11"/>
      <color indexed="8"/>
      <name val="Calibri"/>
      <family val="0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8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b/>
      <sz val="9"/>
      <name val="Tahoma"/>
      <family val="2"/>
    </font>
    <font>
      <sz val="9"/>
      <name val="Tahoma"/>
      <family val="2"/>
    </font>
    <font>
      <sz val="10"/>
      <color indexed="8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u val="single"/>
      <sz val="16"/>
      <name val="TH SarabunPSK"/>
      <family val="2"/>
    </font>
    <font>
      <sz val="10"/>
      <name val="Arial"/>
      <family val="2"/>
    </font>
    <font>
      <b/>
      <sz val="16"/>
      <color indexed="10"/>
      <name val="TH SarabunPSK"/>
      <family val="2"/>
    </font>
    <font>
      <b/>
      <sz val="16"/>
      <color indexed="12"/>
      <name val="TH SarabunPSK"/>
      <family val="2"/>
    </font>
    <font>
      <sz val="14"/>
      <name val="Cordia New"/>
      <family val="2"/>
    </font>
    <font>
      <b/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8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medium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/>
      <right style="thin"/>
      <top/>
      <bottom style="hair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35" fillId="0" borderId="0">
      <alignment/>
      <protection/>
    </xf>
    <xf numFmtId="0" fontId="8" fillId="0" borderId="0">
      <alignment/>
      <protection/>
    </xf>
    <xf numFmtId="0" fontId="1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8" fillId="0" borderId="0">
      <alignment/>
      <protection/>
    </xf>
  </cellStyleXfs>
  <cellXfs count="60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43" fontId="2" fillId="0" borderId="0" xfId="42" applyFont="1" applyAlignment="1">
      <alignment/>
    </xf>
    <xf numFmtId="0" fontId="2" fillId="0" borderId="0" xfId="0" applyFont="1" applyAlignment="1">
      <alignment/>
    </xf>
    <xf numFmtId="43" fontId="2" fillId="0" borderId="0" xfId="42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1" xfId="0" applyFont="1" applyFill="1" applyBorder="1" applyAlignment="1">
      <alignment/>
    </xf>
    <xf numFmtId="43" fontId="2" fillId="0" borderId="11" xfId="42" applyFont="1" applyFill="1" applyBorder="1" applyAlignment="1">
      <alignment horizontal="right"/>
    </xf>
    <xf numFmtId="0" fontId="2" fillId="0" borderId="12" xfId="0" applyFont="1" applyFill="1" applyBorder="1" applyAlignment="1">
      <alignment/>
    </xf>
    <xf numFmtId="43" fontId="2" fillId="0" borderId="12" xfId="42" applyFont="1" applyFill="1" applyBorder="1" applyAlignment="1">
      <alignment horizontal="right"/>
    </xf>
    <xf numFmtId="43" fontId="2" fillId="0" borderId="12" xfId="42" applyFont="1" applyBorder="1" applyAlignment="1">
      <alignment/>
    </xf>
    <xf numFmtId="0" fontId="3" fillId="0" borderId="13" xfId="0" applyFont="1" applyBorder="1" applyAlignment="1">
      <alignment/>
    </xf>
    <xf numFmtId="43" fontId="2" fillId="0" borderId="14" xfId="42" applyFont="1" applyBorder="1" applyAlignment="1">
      <alignment/>
    </xf>
    <xf numFmtId="43" fontId="2" fillId="0" borderId="15" xfId="42" applyFont="1" applyBorder="1" applyAlignment="1">
      <alignment/>
    </xf>
    <xf numFmtId="43" fontId="3" fillId="0" borderId="16" xfId="42" applyFont="1" applyBorder="1" applyAlignment="1">
      <alignment/>
    </xf>
    <xf numFmtId="43" fontId="3" fillId="0" borderId="0" xfId="42" applyFont="1" applyAlignment="1">
      <alignment/>
    </xf>
    <xf numFmtId="0" fontId="2" fillId="0" borderId="0" xfId="60" applyFont="1">
      <alignment/>
      <protection/>
    </xf>
    <xf numFmtId="0" fontId="3" fillId="0" borderId="0" xfId="60" applyFont="1">
      <alignment/>
      <protection/>
    </xf>
    <xf numFmtId="43" fontId="2" fillId="0" borderId="0" xfId="42" applyFont="1" applyAlignment="1">
      <alignment horizontal="right"/>
    </xf>
    <xf numFmtId="0" fontId="2" fillId="0" borderId="0" xfId="60" applyFont="1" applyFill="1">
      <alignment/>
      <protection/>
    </xf>
    <xf numFmtId="43" fontId="2" fillId="0" borderId="0" xfId="42" applyFont="1" applyFill="1" applyAlignment="1">
      <alignment/>
    </xf>
    <xf numFmtId="0" fontId="3" fillId="0" borderId="17" xfId="60" applyFont="1" applyBorder="1" applyAlignment="1">
      <alignment/>
      <protection/>
    </xf>
    <xf numFmtId="43" fontId="2" fillId="0" borderId="18" xfId="42" applyFont="1" applyBorder="1" applyAlignment="1">
      <alignment/>
    </xf>
    <xf numFmtId="43" fontId="2" fillId="0" borderId="19" xfId="42" applyFont="1" applyBorder="1" applyAlignment="1">
      <alignment/>
    </xf>
    <xf numFmtId="43" fontId="2" fillId="0" borderId="19" xfId="42" applyFont="1" applyFill="1" applyBorder="1" applyAlignment="1">
      <alignment horizontal="right" wrapText="1"/>
    </xf>
    <xf numFmtId="43" fontId="2" fillId="0" borderId="20" xfId="42" applyFont="1" applyBorder="1" applyAlignment="1">
      <alignment/>
    </xf>
    <xf numFmtId="43" fontId="2" fillId="0" borderId="17" xfId="42" applyFont="1" applyBorder="1" applyAlignment="1">
      <alignment/>
    </xf>
    <xf numFmtId="0" fontId="2" fillId="0" borderId="21" xfId="60" applyFont="1" applyFill="1" applyBorder="1" applyAlignment="1">
      <alignment horizontal="left"/>
      <protection/>
    </xf>
    <xf numFmtId="43" fontId="2" fillId="0" borderId="22" xfId="42" applyFont="1" applyFill="1" applyBorder="1" applyAlignment="1">
      <alignment horizontal="right" wrapText="1"/>
    </xf>
    <xf numFmtId="43" fontId="2" fillId="0" borderId="12" xfId="42" applyFont="1" applyFill="1" applyBorder="1" applyAlignment="1">
      <alignment horizontal="right" wrapText="1"/>
    </xf>
    <xf numFmtId="43" fontId="2" fillId="0" borderId="23" xfId="42" applyFont="1" applyFill="1" applyBorder="1" applyAlignment="1">
      <alignment horizontal="right" wrapText="1"/>
    </xf>
    <xf numFmtId="43" fontId="2" fillId="0" borderId="23" xfId="42" applyFont="1" applyBorder="1" applyAlignment="1">
      <alignment/>
    </xf>
    <xf numFmtId="43" fontId="2" fillId="0" borderId="21" xfId="42" applyFont="1" applyBorder="1" applyAlignment="1">
      <alignment/>
    </xf>
    <xf numFmtId="43" fontId="2" fillId="0" borderId="0" xfId="60" applyNumberFormat="1" applyFont="1">
      <alignment/>
      <protection/>
    </xf>
    <xf numFmtId="43" fontId="2" fillId="0" borderId="12" xfId="42" applyFont="1" applyBorder="1" applyAlignment="1">
      <alignment/>
    </xf>
    <xf numFmtId="0" fontId="3" fillId="0" borderId="21" xfId="60" applyFont="1" applyFill="1" applyBorder="1" applyAlignment="1">
      <alignment horizontal="left"/>
      <protection/>
    </xf>
    <xf numFmtId="43" fontId="2" fillId="0" borderId="24" xfId="42" applyFont="1" applyFill="1" applyBorder="1" applyAlignment="1">
      <alignment horizontal="right" wrapText="1"/>
    </xf>
    <xf numFmtId="43" fontId="2" fillId="0" borderId="25" xfId="42" applyFont="1" applyFill="1" applyBorder="1" applyAlignment="1">
      <alignment horizontal="right" wrapText="1"/>
    </xf>
    <xf numFmtId="43" fontId="2" fillId="0" borderId="24" xfId="42" applyFont="1" applyBorder="1" applyAlignment="1">
      <alignment/>
    </xf>
    <xf numFmtId="43" fontId="2" fillId="0" borderId="26" xfId="42" applyFont="1" applyBorder="1" applyAlignment="1">
      <alignment/>
    </xf>
    <xf numFmtId="0" fontId="3" fillId="0" borderId="27" xfId="60" applyFont="1" applyFill="1" applyBorder="1" applyAlignment="1">
      <alignment horizontal="center"/>
      <protection/>
    </xf>
    <xf numFmtId="43" fontId="3" fillId="0" borderId="28" xfId="42" applyFont="1" applyBorder="1" applyAlignment="1">
      <alignment/>
    </xf>
    <xf numFmtId="43" fontId="3" fillId="0" borderId="29" xfId="42" applyFont="1" applyBorder="1" applyAlignment="1">
      <alignment/>
    </xf>
    <xf numFmtId="43" fontId="3" fillId="0" borderId="30" xfId="42" applyFont="1" applyBorder="1" applyAlignment="1">
      <alignment/>
    </xf>
    <xf numFmtId="1" fontId="2" fillId="0" borderId="0" xfId="42" applyNumberFormat="1" applyFont="1" applyAlignment="1">
      <alignment horizontal="center"/>
    </xf>
    <xf numFmtId="43" fontId="2" fillId="0" borderId="0" xfId="42" applyFont="1" applyAlignment="1">
      <alignment horizontal="center"/>
    </xf>
    <xf numFmtId="0" fontId="3" fillId="0" borderId="13" xfId="60" applyFont="1" applyFill="1" applyBorder="1" applyAlignment="1">
      <alignment horizontal="center"/>
      <protection/>
    </xf>
    <xf numFmtId="43" fontId="3" fillId="0" borderId="13" xfId="42" applyFont="1" applyFill="1" applyBorder="1" applyAlignment="1">
      <alignment horizontal="center"/>
    </xf>
    <xf numFmtId="1" fontId="3" fillId="0" borderId="13" xfId="42" applyNumberFormat="1" applyFont="1" applyFill="1" applyBorder="1" applyAlignment="1">
      <alignment horizontal="center"/>
    </xf>
    <xf numFmtId="0" fontId="3" fillId="0" borderId="31" xfId="60" applyFont="1" applyFill="1" applyBorder="1" applyAlignment="1">
      <alignment horizontal="left"/>
      <protection/>
    </xf>
    <xf numFmtId="43" fontId="3" fillId="0" borderId="31" xfId="42" applyFont="1" applyFill="1" applyBorder="1" applyAlignment="1">
      <alignment horizontal="center"/>
    </xf>
    <xf numFmtId="1" fontId="3" fillId="0" borderId="31" xfId="42" applyNumberFormat="1" applyFont="1" applyFill="1" applyBorder="1" applyAlignment="1">
      <alignment horizontal="center"/>
    </xf>
    <xf numFmtId="0" fontId="3" fillId="0" borderId="12" xfId="60" applyFont="1" applyFill="1" applyBorder="1" applyAlignment="1">
      <alignment horizontal="left"/>
      <protection/>
    </xf>
    <xf numFmtId="43" fontId="3" fillId="0" borderId="12" xfId="42" applyFont="1" applyFill="1" applyBorder="1" applyAlignment="1">
      <alignment horizontal="center"/>
    </xf>
    <xf numFmtId="1" fontId="3" fillId="0" borderId="12" xfId="42" applyNumberFormat="1" applyFont="1" applyFill="1" applyBorder="1" applyAlignment="1">
      <alignment horizontal="center"/>
    </xf>
    <xf numFmtId="0" fontId="2" fillId="0" borderId="12" xfId="60" applyFont="1" applyFill="1" applyBorder="1" applyAlignment="1">
      <alignment wrapText="1"/>
      <protection/>
    </xf>
    <xf numFmtId="1" fontId="2" fillId="0" borderId="12" xfId="60" applyNumberFormat="1" applyFont="1" applyBorder="1" applyAlignment="1">
      <alignment horizontal="center"/>
      <protection/>
    </xf>
    <xf numFmtId="0" fontId="2" fillId="0" borderId="12" xfId="60" applyFont="1" applyBorder="1" applyAlignment="1">
      <alignment horizontal="center"/>
      <protection/>
    </xf>
    <xf numFmtId="0" fontId="2" fillId="0" borderId="24" xfId="60" applyFont="1" applyFill="1" applyBorder="1" applyAlignment="1">
      <alignment wrapText="1"/>
      <protection/>
    </xf>
    <xf numFmtId="1" fontId="2" fillId="0" borderId="24" xfId="60" applyNumberFormat="1" applyFont="1" applyBorder="1" applyAlignment="1">
      <alignment horizontal="center"/>
      <protection/>
    </xf>
    <xf numFmtId="0" fontId="2" fillId="0" borderId="24" xfId="60" applyFont="1" applyBorder="1" applyAlignment="1">
      <alignment horizontal="center"/>
      <protection/>
    </xf>
    <xf numFmtId="0" fontId="2" fillId="0" borderId="13" xfId="60" applyFont="1" applyFill="1" applyBorder="1" applyAlignment="1">
      <alignment wrapText="1"/>
      <protection/>
    </xf>
    <xf numFmtId="43" fontId="3" fillId="0" borderId="13" xfId="42" applyFont="1" applyFill="1" applyBorder="1" applyAlignment="1">
      <alignment horizontal="right" wrapText="1"/>
    </xf>
    <xf numFmtId="1" fontId="3" fillId="0" borderId="13" xfId="60" applyNumberFormat="1" applyFont="1" applyBorder="1" applyAlignment="1">
      <alignment horizontal="center"/>
      <protection/>
    </xf>
    <xf numFmtId="0" fontId="2" fillId="0" borderId="13" xfId="60" applyFont="1" applyBorder="1">
      <alignment/>
      <protection/>
    </xf>
    <xf numFmtId="43" fontId="2" fillId="0" borderId="13" xfId="42" applyFont="1" applyBorder="1" applyAlignment="1">
      <alignment/>
    </xf>
    <xf numFmtId="0" fontId="3" fillId="0" borderId="32" xfId="60" applyFont="1" applyFill="1" applyBorder="1" applyAlignment="1">
      <alignment wrapText="1"/>
      <protection/>
    </xf>
    <xf numFmtId="43" fontId="2" fillId="0" borderId="31" xfId="42" applyFont="1" applyFill="1" applyBorder="1" applyAlignment="1">
      <alignment horizontal="right" wrapText="1"/>
    </xf>
    <xf numFmtId="43" fontId="2" fillId="0" borderId="31" xfId="42" applyFont="1" applyBorder="1" applyAlignment="1">
      <alignment/>
    </xf>
    <xf numFmtId="1" fontId="2" fillId="0" borderId="31" xfId="60" applyNumberFormat="1" applyFont="1" applyBorder="1" applyAlignment="1">
      <alignment horizontal="center"/>
      <protection/>
    </xf>
    <xf numFmtId="0" fontId="2" fillId="0" borderId="31" xfId="60" applyFont="1" applyBorder="1">
      <alignment/>
      <protection/>
    </xf>
    <xf numFmtId="0" fontId="2" fillId="0" borderId="33" xfId="60" applyFont="1" applyFill="1" applyBorder="1" applyAlignment="1">
      <alignment wrapText="1"/>
      <protection/>
    </xf>
    <xf numFmtId="43" fontId="3" fillId="0" borderId="33" xfId="42" applyFont="1" applyFill="1" applyBorder="1" applyAlignment="1">
      <alignment horizontal="right" wrapText="1"/>
    </xf>
    <xf numFmtId="1" fontId="3" fillId="0" borderId="33" xfId="60" applyNumberFormat="1" applyFont="1" applyBorder="1" applyAlignment="1">
      <alignment horizontal="center"/>
      <protection/>
    </xf>
    <xf numFmtId="0" fontId="2" fillId="0" borderId="33" xfId="60" applyFont="1" applyBorder="1">
      <alignment/>
      <protection/>
    </xf>
    <xf numFmtId="43" fontId="2" fillId="0" borderId="33" xfId="42" applyFont="1" applyBorder="1" applyAlignment="1">
      <alignment/>
    </xf>
    <xf numFmtId="0" fontId="2" fillId="0" borderId="0" xfId="60" applyFont="1" applyFill="1" applyBorder="1" applyAlignment="1">
      <alignment wrapText="1"/>
      <protection/>
    </xf>
    <xf numFmtId="43" fontId="3" fillId="0" borderId="0" xfId="42" applyFont="1" applyFill="1" applyBorder="1" applyAlignment="1">
      <alignment horizontal="right" wrapText="1"/>
    </xf>
    <xf numFmtId="1" fontId="3" fillId="0" borderId="0" xfId="60" applyNumberFormat="1" applyFont="1" applyBorder="1" applyAlignment="1">
      <alignment horizontal="center"/>
      <protection/>
    </xf>
    <xf numFmtId="0" fontId="2" fillId="0" borderId="0" xfId="60" applyFont="1" applyBorder="1">
      <alignment/>
      <protection/>
    </xf>
    <xf numFmtId="43" fontId="2" fillId="0" borderId="0" xfId="42" applyFont="1" applyBorder="1" applyAlignment="1">
      <alignment/>
    </xf>
    <xf numFmtId="0" fontId="3" fillId="0" borderId="0" xfId="60" applyFont="1" applyFill="1" applyBorder="1" applyAlignment="1">
      <alignment horizontal="center"/>
      <protection/>
    </xf>
    <xf numFmtId="0" fontId="3" fillId="0" borderId="31" xfId="60" applyFont="1" applyFill="1" applyBorder="1" applyAlignment="1">
      <alignment horizontal="center"/>
      <protection/>
    </xf>
    <xf numFmtId="43" fontId="2" fillId="0" borderId="34" xfId="42" applyFont="1" applyFill="1" applyBorder="1" applyAlignment="1">
      <alignment horizontal="right" wrapText="1"/>
    </xf>
    <xf numFmtId="43" fontId="2" fillId="0" borderId="34" xfId="42" applyFont="1" applyBorder="1" applyAlignment="1">
      <alignment/>
    </xf>
    <xf numFmtId="1" fontId="3" fillId="0" borderId="13" xfId="42" applyNumberFormat="1" applyFont="1" applyFill="1" applyBorder="1" applyAlignment="1">
      <alignment horizontal="center" wrapText="1"/>
    </xf>
    <xf numFmtId="0" fontId="3" fillId="0" borderId="25" xfId="60" applyFont="1" applyFill="1" applyBorder="1" applyAlignment="1">
      <alignment wrapText="1"/>
      <protection/>
    </xf>
    <xf numFmtId="43" fontId="2" fillId="0" borderId="25" xfId="42" applyFont="1" applyBorder="1" applyAlignment="1">
      <alignment/>
    </xf>
    <xf numFmtId="1" fontId="2" fillId="0" borderId="25" xfId="60" applyNumberFormat="1" applyFont="1" applyBorder="1" applyAlignment="1">
      <alignment horizontal="center"/>
      <protection/>
    </xf>
    <xf numFmtId="0" fontId="2" fillId="0" borderId="25" xfId="60" applyFont="1" applyBorder="1">
      <alignment/>
      <protection/>
    </xf>
    <xf numFmtId="1" fontId="2" fillId="0" borderId="24" xfId="60" applyNumberFormat="1" applyFont="1" applyFill="1" applyBorder="1" applyAlignment="1">
      <alignment horizontal="center"/>
      <protection/>
    </xf>
    <xf numFmtId="0" fontId="2" fillId="0" borderId="24" xfId="60" applyFont="1" applyFill="1" applyBorder="1" applyAlignment="1">
      <alignment horizontal="center"/>
      <protection/>
    </xf>
    <xf numFmtId="43" fontId="2" fillId="0" borderId="24" xfId="42" applyFont="1" applyFill="1" applyBorder="1" applyAlignment="1">
      <alignment/>
    </xf>
    <xf numFmtId="43" fontId="2" fillId="0" borderId="0" xfId="42" applyFont="1" applyFill="1" applyBorder="1" applyAlignment="1">
      <alignment horizontal="right" wrapText="1"/>
    </xf>
    <xf numFmtId="3" fontId="2" fillId="0" borderId="0" xfId="42" applyNumberFormat="1" applyFont="1" applyAlignment="1">
      <alignment horizontal="center"/>
    </xf>
    <xf numFmtId="3" fontId="3" fillId="0" borderId="13" xfId="42" applyNumberFormat="1" applyFont="1" applyFill="1" applyBorder="1" applyAlignment="1">
      <alignment horizontal="center"/>
    </xf>
    <xf numFmtId="1" fontId="3" fillId="0" borderId="31" xfId="42" applyNumberFormat="1" applyFont="1" applyFill="1" applyBorder="1" applyAlignment="1">
      <alignment horizontal="center" wrapText="1"/>
    </xf>
    <xf numFmtId="0" fontId="3" fillId="0" borderId="25" xfId="60" applyFont="1" applyFill="1" applyBorder="1" applyAlignment="1">
      <alignment horizontal="left"/>
      <protection/>
    </xf>
    <xf numFmtId="43" fontId="2" fillId="0" borderId="12" xfId="42" applyFont="1" applyFill="1" applyBorder="1" applyAlignment="1">
      <alignment/>
    </xf>
    <xf numFmtId="3" fontId="2" fillId="0" borderId="12" xfId="60" applyNumberFormat="1" applyFont="1" applyBorder="1" applyAlignment="1">
      <alignment horizontal="center"/>
      <protection/>
    </xf>
    <xf numFmtId="3" fontId="2" fillId="0" borderId="12" xfId="60" applyNumberFormat="1" applyFont="1" applyFill="1" applyBorder="1" applyAlignment="1">
      <alignment horizontal="center"/>
      <protection/>
    </xf>
    <xf numFmtId="3" fontId="2" fillId="33" borderId="12" xfId="60" applyNumberFormat="1" applyFont="1" applyFill="1" applyBorder="1" applyAlignment="1">
      <alignment horizontal="center"/>
      <protection/>
    </xf>
    <xf numFmtId="0" fontId="2" fillId="0" borderId="12" xfId="60" applyFont="1" applyFill="1" applyBorder="1" applyAlignment="1">
      <alignment horizontal="center"/>
      <protection/>
    </xf>
    <xf numFmtId="3" fontId="2" fillId="0" borderId="24" xfId="60" applyNumberFormat="1" applyFont="1" applyBorder="1" applyAlignment="1">
      <alignment horizontal="center"/>
      <protection/>
    </xf>
    <xf numFmtId="3" fontId="3" fillId="0" borderId="13" xfId="60" applyNumberFormat="1" applyFont="1" applyBorder="1" applyAlignment="1">
      <alignment horizontal="center"/>
      <protection/>
    </xf>
    <xf numFmtId="3" fontId="2" fillId="0" borderId="12" xfId="42" applyNumberFormat="1" applyFont="1" applyFill="1" applyBorder="1" applyAlignment="1">
      <alignment horizontal="center"/>
    </xf>
    <xf numFmtId="43" fontId="2" fillId="0" borderId="12" xfId="42" applyFont="1" applyFill="1" applyBorder="1" applyAlignment="1">
      <alignment horizontal="center"/>
    </xf>
    <xf numFmtId="43" fontId="2" fillId="0" borderId="24" xfId="42" applyFont="1" applyFill="1" applyBorder="1" applyAlignment="1">
      <alignment horizontal="center"/>
    </xf>
    <xf numFmtId="1" fontId="2" fillId="0" borderId="13" xfId="60" applyNumberFormat="1" applyFont="1" applyBorder="1" applyAlignment="1">
      <alignment horizontal="center"/>
      <protection/>
    </xf>
    <xf numFmtId="3" fontId="2" fillId="0" borderId="24" xfId="42" applyNumberFormat="1" applyFont="1" applyBorder="1" applyAlignment="1">
      <alignment horizontal="center"/>
    </xf>
    <xf numFmtId="43" fontId="2" fillId="0" borderId="24" xfId="42" applyFont="1" applyBorder="1" applyAlignment="1">
      <alignment horizontal="center"/>
    </xf>
    <xf numFmtId="3" fontId="3" fillId="0" borderId="13" xfId="42" applyNumberFormat="1" applyFont="1" applyBorder="1" applyAlignment="1">
      <alignment horizontal="center"/>
    </xf>
    <xf numFmtId="43" fontId="2" fillId="0" borderId="13" xfId="42" applyFont="1" applyBorder="1" applyAlignment="1">
      <alignment horizontal="center"/>
    </xf>
    <xf numFmtId="43" fontId="2" fillId="0" borderId="35" xfId="42" applyFont="1" applyBorder="1" applyAlignment="1">
      <alignment/>
    </xf>
    <xf numFmtId="0" fontId="3" fillId="0" borderId="16" xfId="60" applyFont="1" applyBorder="1" applyAlignment="1">
      <alignment horizontal="center"/>
      <protection/>
    </xf>
    <xf numFmtId="1" fontId="2" fillId="0" borderId="16" xfId="60" applyNumberFormat="1" applyFont="1" applyBorder="1" applyAlignment="1">
      <alignment horizontal="center"/>
      <protection/>
    </xf>
    <xf numFmtId="0" fontId="2" fillId="0" borderId="16" xfId="60" applyFont="1" applyBorder="1">
      <alignment/>
      <protection/>
    </xf>
    <xf numFmtId="43" fontId="2" fillId="0" borderId="16" xfId="42" applyFont="1" applyBorder="1" applyAlignment="1">
      <alignment/>
    </xf>
    <xf numFmtId="1" fontId="2" fillId="0" borderId="0" xfId="60" applyNumberFormat="1" applyFont="1" applyAlignment="1">
      <alignment horizontal="center"/>
      <protection/>
    </xf>
    <xf numFmtId="0" fontId="3" fillId="0" borderId="0" xfId="60" applyFont="1" applyAlignment="1">
      <alignment horizontal="left"/>
      <protection/>
    </xf>
    <xf numFmtId="0" fontId="2" fillId="0" borderId="0" xfId="60" applyFont="1" applyAlignment="1">
      <alignment horizontal="right"/>
      <protection/>
    </xf>
    <xf numFmtId="0" fontId="3" fillId="0" borderId="36" xfId="60" applyFont="1" applyFill="1" applyBorder="1" applyAlignment="1">
      <alignment horizontal="center"/>
      <protection/>
    </xf>
    <xf numFmtId="0" fontId="3" fillId="0" borderId="37" xfId="60" applyFont="1" applyFill="1" applyBorder="1" applyAlignment="1">
      <alignment horizontal="center"/>
      <protection/>
    </xf>
    <xf numFmtId="0" fontId="3" fillId="0" borderId="38" xfId="60" applyFont="1" applyFill="1" applyBorder="1" applyAlignment="1">
      <alignment horizontal="center"/>
      <protection/>
    </xf>
    <xf numFmtId="0" fontId="3" fillId="0" borderId="0" xfId="60" applyFont="1" applyFill="1" applyAlignment="1">
      <alignment horizontal="center"/>
      <protection/>
    </xf>
    <xf numFmtId="0" fontId="2" fillId="0" borderId="31" xfId="60" applyFont="1" applyFill="1" applyBorder="1" applyAlignment="1">
      <alignment/>
      <protection/>
    </xf>
    <xf numFmtId="0" fontId="2" fillId="0" borderId="31" xfId="60" applyFont="1" applyBorder="1" applyAlignment="1">
      <alignment horizontal="center"/>
      <protection/>
    </xf>
    <xf numFmtId="43" fontId="2" fillId="0" borderId="31" xfId="42" applyFont="1" applyFill="1" applyBorder="1" applyAlignment="1">
      <alignment horizontal="center"/>
    </xf>
    <xf numFmtId="0" fontId="2" fillId="0" borderId="12" xfId="60" applyFont="1" applyFill="1" applyBorder="1" applyAlignment="1">
      <alignment/>
      <protection/>
    </xf>
    <xf numFmtId="43" fontId="2" fillId="0" borderId="12" xfId="42" applyFont="1" applyBorder="1" applyAlignment="1">
      <alignment horizontal="center"/>
    </xf>
    <xf numFmtId="0" fontId="2" fillId="0" borderId="34" xfId="60" applyFont="1" applyFill="1" applyBorder="1" applyAlignment="1">
      <alignment horizontal="center"/>
      <protection/>
    </xf>
    <xf numFmtId="43" fontId="3" fillId="0" borderId="16" xfId="60" applyNumberFormat="1" applyFont="1" applyBorder="1">
      <alignment/>
      <protection/>
    </xf>
    <xf numFmtId="4" fontId="2" fillId="0" borderId="0" xfId="60" applyNumberFormat="1" applyFont="1">
      <alignment/>
      <protection/>
    </xf>
    <xf numFmtId="0" fontId="2" fillId="0" borderId="0" xfId="63" applyFont="1">
      <alignment/>
      <protection/>
    </xf>
    <xf numFmtId="0" fontId="3" fillId="0" borderId="0" xfId="63" applyFont="1" applyAlignment="1">
      <alignment horizontal="left"/>
      <protection/>
    </xf>
    <xf numFmtId="0" fontId="2" fillId="0" borderId="0" xfId="63" applyFont="1" applyAlignment="1">
      <alignment horizontal="right"/>
      <protection/>
    </xf>
    <xf numFmtId="0" fontId="3" fillId="0" borderId="36" xfId="63" applyFont="1" applyFill="1" applyBorder="1" applyAlignment="1">
      <alignment horizontal="center"/>
      <protection/>
    </xf>
    <xf numFmtId="0" fontId="3" fillId="0" borderId="37" xfId="63" applyFont="1" applyFill="1" applyBorder="1" applyAlignment="1">
      <alignment horizontal="center"/>
      <protection/>
    </xf>
    <xf numFmtId="0" fontId="3" fillId="0" borderId="38" xfId="63" applyFont="1" applyFill="1" applyBorder="1" applyAlignment="1">
      <alignment horizontal="center"/>
      <protection/>
    </xf>
    <xf numFmtId="0" fontId="3" fillId="0" borderId="0" xfId="63" applyFont="1" applyFill="1" applyAlignment="1">
      <alignment horizontal="center"/>
      <protection/>
    </xf>
    <xf numFmtId="0" fontId="2" fillId="0" borderId="12" xfId="63" applyFont="1" applyFill="1" applyBorder="1" applyAlignment="1">
      <alignment/>
      <protection/>
    </xf>
    <xf numFmtId="37" fontId="2" fillId="0" borderId="12" xfId="42" applyNumberFormat="1" applyFont="1" applyFill="1" applyBorder="1" applyAlignment="1">
      <alignment horizontal="center"/>
    </xf>
    <xf numFmtId="0" fontId="2" fillId="0" borderId="24" xfId="63" applyFont="1" applyFill="1" applyBorder="1" applyAlignment="1">
      <alignment/>
      <protection/>
    </xf>
    <xf numFmtId="0" fontId="2" fillId="0" borderId="16" xfId="63" applyFont="1" applyBorder="1">
      <alignment/>
      <protection/>
    </xf>
    <xf numFmtId="37" fontId="2" fillId="0" borderId="16" xfId="42" applyNumberFormat="1" applyFont="1" applyBorder="1" applyAlignment="1">
      <alignment/>
    </xf>
    <xf numFmtId="43" fontId="2" fillId="0" borderId="0" xfId="63" applyNumberFormat="1" applyFont="1">
      <alignment/>
      <protection/>
    </xf>
    <xf numFmtId="43" fontId="3" fillId="0" borderId="13" xfId="42" applyFont="1" applyBorder="1" applyAlignment="1">
      <alignment horizontal="center"/>
    </xf>
    <xf numFmtId="0" fontId="2" fillId="0" borderId="0" xfId="63" applyFont="1" applyFill="1">
      <alignment/>
      <protection/>
    </xf>
    <xf numFmtId="43" fontId="2" fillId="0" borderId="0" xfId="42" applyFont="1" applyFill="1" applyBorder="1" applyAlignment="1">
      <alignment horizontal="center"/>
    </xf>
    <xf numFmtId="37" fontId="2" fillId="0" borderId="24" xfId="42" applyNumberFormat="1" applyFont="1" applyFill="1" applyBorder="1" applyAlignment="1">
      <alignment horizontal="center"/>
    </xf>
    <xf numFmtId="43" fontId="2" fillId="0" borderId="34" xfId="42" applyFont="1" applyFill="1" applyBorder="1" applyAlignment="1">
      <alignment/>
    </xf>
    <xf numFmtId="0" fontId="3" fillId="0" borderId="0" xfId="63" applyFont="1" applyFill="1" applyAlignment="1">
      <alignment horizontal="left"/>
      <protection/>
    </xf>
    <xf numFmtId="3" fontId="2" fillId="0" borderId="0" xfId="42" applyNumberFormat="1" applyFont="1" applyFill="1" applyAlignment="1">
      <alignment horizontal="center"/>
    </xf>
    <xf numFmtId="43" fontId="2" fillId="0" borderId="0" xfId="42" applyFont="1" applyFill="1" applyAlignment="1">
      <alignment horizontal="center"/>
    </xf>
    <xf numFmtId="43" fontId="2" fillId="0" borderId="0" xfId="42" applyFont="1" applyFill="1" applyAlignment="1">
      <alignment horizontal="right"/>
    </xf>
    <xf numFmtId="40" fontId="2" fillId="0" borderId="0" xfId="42" applyNumberFormat="1" applyFont="1" applyFill="1" applyAlignment="1">
      <alignment/>
    </xf>
    <xf numFmtId="40" fontId="2" fillId="0" borderId="0" xfId="42" applyNumberFormat="1" applyFont="1" applyFill="1" applyAlignment="1">
      <alignment horizontal="right"/>
    </xf>
    <xf numFmtId="40" fontId="3" fillId="4" borderId="38" xfId="42" applyNumberFormat="1" applyFont="1" applyFill="1" applyBorder="1" applyAlignment="1">
      <alignment horizontal="center" vertical="center" wrapText="1"/>
    </xf>
    <xf numFmtId="40" fontId="3" fillId="4" borderId="32" xfId="42" applyNumberFormat="1" applyFont="1" applyFill="1" applyBorder="1" applyAlignment="1">
      <alignment horizontal="center" vertical="center" wrapText="1"/>
    </xf>
    <xf numFmtId="40" fontId="3" fillId="4" borderId="35" xfId="42" applyNumberFormat="1" applyFont="1" applyFill="1" applyBorder="1" applyAlignment="1">
      <alignment horizontal="center" vertical="center" wrapText="1"/>
    </xf>
    <xf numFmtId="0" fontId="3" fillId="0" borderId="0" xfId="63" applyFont="1" applyFill="1" applyBorder="1" applyAlignment="1">
      <alignment horizontal="center"/>
      <protection/>
    </xf>
    <xf numFmtId="0" fontId="3" fillId="0" borderId="25" xfId="63" applyFont="1" applyFill="1" applyBorder="1" applyAlignment="1">
      <alignment horizontal="left"/>
      <protection/>
    </xf>
    <xf numFmtId="43" fontId="9" fillId="4" borderId="25" xfId="42" applyFont="1" applyFill="1" applyBorder="1" applyAlignment="1">
      <alignment horizontal="center"/>
    </xf>
    <xf numFmtId="3" fontId="9" fillId="4" borderId="25" xfId="42" applyNumberFormat="1" applyFont="1" applyFill="1" applyBorder="1" applyAlignment="1">
      <alignment horizontal="center"/>
    </xf>
    <xf numFmtId="43" fontId="3" fillId="7" borderId="25" xfId="42" applyFont="1" applyFill="1" applyBorder="1" applyAlignment="1">
      <alignment horizontal="center"/>
    </xf>
    <xf numFmtId="3" fontId="3" fillId="7" borderId="25" xfId="42" applyNumberFormat="1" applyFont="1" applyFill="1" applyBorder="1" applyAlignment="1">
      <alignment horizontal="center"/>
    </xf>
    <xf numFmtId="40" fontId="3" fillId="4" borderId="31" xfId="42" applyNumberFormat="1" applyFont="1" applyFill="1" applyBorder="1" applyAlignment="1">
      <alignment horizontal="center"/>
    </xf>
    <xf numFmtId="0" fontId="3" fillId="0" borderId="12" xfId="63" applyFont="1" applyFill="1" applyBorder="1" applyAlignment="1">
      <alignment horizontal="left"/>
      <protection/>
    </xf>
    <xf numFmtId="43" fontId="9" fillId="4" borderId="12" xfId="42" applyFont="1" applyFill="1" applyBorder="1" applyAlignment="1">
      <alignment horizontal="center"/>
    </xf>
    <xf numFmtId="3" fontId="9" fillId="4" borderId="12" xfId="42" applyNumberFormat="1" applyFont="1" applyFill="1" applyBorder="1" applyAlignment="1">
      <alignment horizontal="center"/>
    </xf>
    <xf numFmtId="43" fontId="3" fillId="7" borderId="12" xfId="42" applyFont="1" applyFill="1" applyBorder="1" applyAlignment="1">
      <alignment horizontal="center"/>
    </xf>
    <xf numFmtId="3" fontId="3" fillId="7" borderId="12" xfId="42" applyNumberFormat="1" applyFont="1" applyFill="1" applyBorder="1" applyAlignment="1">
      <alignment horizontal="center"/>
    </xf>
    <xf numFmtId="40" fontId="3" fillId="4" borderId="12" xfId="42" applyNumberFormat="1" applyFont="1" applyFill="1" applyBorder="1" applyAlignment="1">
      <alignment horizontal="center"/>
    </xf>
    <xf numFmtId="0" fontId="2" fillId="0" borderId="12" xfId="63" applyFont="1" applyFill="1" applyBorder="1" applyAlignment="1">
      <alignment wrapText="1"/>
      <protection/>
    </xf>
    <xf numFmtId="43" fontId="10" fillId="4" borderId="12" xfId="42" applyFont="1" applyFill="1" applyBorder="1" applyAlignment="1">
      <alignment horizontal="right" wrapText="1"/>
    </xf>
    <xf numFmtId="43" fontId="10" fillId="4" borderId="12" xfId="42" applyFont="1" applyFill="1" applyBorder="1" applyAlignment="1">
      <alignment/>
    </xf>
    <xf numFmtId="3" fontId="10" fillId="4" borderId="12" xfId="42" applyNumberFormat="1" applyFont="1" applyFill="1" applyBorder="1" applyAlignment="1">
      <alignment horizontal="center"/>
    </xf>
    <xf numFmtId="43" fontId="10" fillId="4" borderId="12" xfId="42" applyFont="1" applyFill="1" applyBorder="1" applyAlignment="1">
      <alignment horizontal="center"/>
    </xf>
    <xf numFmtId="43" fontId="2" fillId="7" borderId="12" xfId="42" applyFont="1" applyFill="1" applyBorder="1" applyAlignment="1">
      <alignment horizontal="right" wrapText="1"/>
    </xf>
    <xf numFmtId="43" fontId="2" fillId="7" borderId="12" xfId="42" applyFont="1" applyFill="1" applyBorder="1" applyAlignment="1">
      <alignment/>
    </xf>
    <xf numFmtId="3" fontId="2" fillId="7" borderId="12" xfId="42" applyNumberFormat="1" applyFont="1" applyFill="1" applyBorder="1" applyAlignment="1">
      <alignment horizontal="center"/>
    </xf>
    <xf numFmtId="43" fontId="2" fillId="7" borderId="12" xfId="42" applyFont="1" applyFill="1" applyBorder="1" applyAlignment="1">
      <alignment horizontal="center"/>
    </xf>
    <xf numFmtId="40" fontId="2" fillId="4" borderId="12" xfId="42" applyNumberFormat="1" applyFont="1" applyFill="1" applyBorder="1" applyAlignment="1">
      <alignment/>
    </xf>
    <xf numFmtId="0" fontId="2" fillId="0" borderId="24" xfId="63" applyFont="1" applyFill="1" applyBorder="1" applyAlignment="1">
      <alignment wrapText="1"/>
      <protection/>
    </xf>
    <xf numFmtId="43" fontId="2" fillId="7" borderId="24" xfId="42" applyFont="1" applyFill="1" applyBorder="1" applyAlignment="1">
      <alignment horizontal="right" wrapText="1"/>
    </xf>
    <xf numFmtId="3" fontId="2" fillId="7" borderId="24" xfId="42" applyNumberFormat="1" applyFont="1" applyFill="1" applyBorder="1" applyAlignment="1">
      <alignment horizontal="center"/>
    </xf>
    <xf numFmtId="43" fontId="2" fillId="7" borderId="24" xfId="42" applyFont="1" applyFill="1" applyBorder="1" applyAlignment="1">
      <alignment horizontal="center"/>
    </xf>
    <xf numFmtId="43" fontId="2" fillId="7" borderId="24" xfId="42" applyFont="1" applyFill="1" applyBorder="1" applyAlignment="1">
      <alignment/>
    </xf>
    <xf numFmtId="0" fontId="2" fillId="0" borderId="13" xfId="63" applyFont="1" applyFill="1" applyBorder="1" applyAlignment="1">
      <alignment wrapText="1"/>
      <protection/>
    </xf>
    <xf numFmtId="43" fontId="10" fillId="4" borderId="13" xfId="42" applyFont="1" applyFill="1" applyBorder="1" applyAlignment="1">
      <alignment horizontal="right" wrapText="1"/>
    </xf>
    <xf numFmtId="43" fontId="10" fillId="4" borderId="13" xfId="42" applyFont="1" applyFill="1" applyBorder="1" applyAlignment="1">
      <alignment/>
    </xf>
    <xf numFmtId="3" fontId="10" fillId="4" borderId="13" xfId="42" applyNumberFormat="1" applyFont="1" applyFill="1" applyBorder="1" applyAlignment="1">
      <alignment horizontal="center"/>
    </xf>
    <xf numFmtId="43" fontId="10" fillId="4" borderId="13" xfId="42" applyFont="1" applyFill="1" applyBorder="1" applyAlignment="1">
      <alignment horizontal="center"/>
    </xf>
    <xf numFmtId="43" fontId="2" fillId="7" borderId="13" xfId="42" applyFont="1" applyFill="1" applyBorder="1" applyAlignment="1">
      <alignment horizontal="right" wrapText="1"/>
    </xf>
    <xf numFmtId="43" fontId="2" fillId="7" borderId="13" xfId="42" applyFont="1" applyFill="1" applyBorder="1" applyAlignment="1">
      <alignment/>
    </xf>
    <xf numFmtId="3" fontId="2" fillId="7" borderId="13" xfId="42" applyNumberFormat="1" applyFont="1" applyFill="1" applyBorder="1" applyAlignment="1">
      <alignment horizontal="center"/>
    </xf>
    <xf numFmtId="43" fontId="2" fillId="7" borderId="13" xfId="42" applyFont="1" applyFill="1" applyBorder="1" applyAlignment="1">
      <alignment horizontal="center"/>
    </xf>
    <xf numFmtId="40" fontId="2" fillId="4" borderId="13" xfId="42" applyNumberFormat="1" applyFont="1" applyFill="1" applyBorder="1" applyAlignment="1">
      <alignment/>
    </xf>
    <xf numFmtId="0" fontId="3" fillId="0" borderId="32" xfId="63" applyFont="1" applyFill="1" applyBorder="1" applyAlignment="1">
      <alignment wrapText="1"/>
      <protection/>
    </xf>
    <xf numFmtId="43" fontId="10" fillId="4" borderId="31" xfId="42" applyFont="1" applyFill="1" applyBorder="1" applyAlignment="1">
      <alignment horizontal="right" wrapText="1"/>
    </xf>
    <xf numFmtId="43" fontId="10" fillId="4" borderId="31" xfId="42" applyFont="1" applyFill="1" applyBorder="1" applyAlignment="1">
      <alignment/>
    </xf>
    <xf numFmtId="3" fontId="10" fillId="4" borderId="31" xfId="42" applyNumberFormat="1" applyFont="1" applyFill="1" applyBorder="1" applyAlignment="1">
      <alignment horizontal="center"/>
    </xf>
    <xf numFmtId="43" fontId="10" fillId="4" borderId="31" xfId="42" applyFont="1" applyFill="1" applyBorder="1" applyAlignment="1">
      <alignment horizontal="center"/>
    </xf>
    <xf numFmtId="43" fontId="2" fillId="7" borderId="31" xfId="42" applyFont="1" applyFill="1" applyBorder="1" applyAlignment="1">
      <alignment horizontal="right" wrapText="1"/>
    </xf>
    <xf numFmtId="43" fontId="2" fillId="7" borderId="31" xfId="42" applyFont="1" applyFill="1" applyBorder="1" applyAlignment="1">
      <alignment/>
    </xf>
    <xf numFmtId="3" fontId="2" fillId="7" borderId="31" xfId="42" applyNumberFormat="1" applyFont="1" applyFill="1" applyBorder="1" applyAlignment="1">
      <alignment horizontal="center"/>
    </xf>
    <xf numFmtId="43" fontId="2" fillId="7" borderId="31" xfId="42" applyFont="1" applyFill="1" applyBorder="1" applyAlignment="1">
      <alignment horizontal="center"/>
    </xf>
    <xf numFmtId="43" fontId="2" fillId="7" borderId="25" xfId="42" applyFont="1" applyFill="1" applyBorder="1" applyAlignment="1">
      <alignment/>
    </xf>
    <xf numFmtId="40" fontId="2" fillId="4" borderId="25" xfId="42" applyNumberFormat="1" applyFont="1" applyFill="1" applyBorder="1" applyAlignment="1">
      <alignment/>
    </xf>
    <xf numFmtId="43" fontId="2" fillId="4" borderId="12" xfId="42" applyFont="1" applyFill="1" applyBorder="1" applyAlignment="1">
      <alignment horizontal="right" wrapText="1"/>
    </xf>
    <xf numFmtId="3" fontId="2" fillId="4" borderId="12" xfId="42" applyNumberFormat="1" applyFont="1" applyFill="1" applyBorder="1" applyAlignment="1">
      <alignment horizontal="center"/>
    </xf>
    <xf numFmtId="43" fontId="2" fillId="4" borderId="24" xfId="42" applyFont="1" applyFill="1" applyBorder="1" applyAlignment="1">
      <alignment horizontal="right" wrapText="1"/>
    </xf>
    <xf numFmtId="3" fontId="2" fillId="4" borderId="24" xfId="42" applyNumberFormat="1" applyFont="1" applyFill="1" applyBorder="1" applyAlignment="1">
      <alignment horizontal="center"/>
    </xf>
    <xf numFmtId="40" fontId="3" fillId="4" borderId="25" xfId="42" applyNumberFormat="1" applyFont="1" applyFill="1" applyBorder="1" applyAlignment="1">
      <alignment horizontal="center"/>
    </xf>
    <xf numFmtId="0" fontId="3" fillId="0" borderId="25" xfId="63" applyFont="1" applyFill="1" applyBorder="1" applyAlignment="1">
      <alignment wrapText="1"/>
      <protection/>
    </xf>
    <xf numFmtId="43" fontId="10" fillId="4" borderId="25" xfId="42" applyFont="1" applyFill="1" applyBorder="1" applyAlignment="1">
      <alignment horizontal="right" wrapText="1"/>
    </xf>
    <xf numFmtId="43" fontId="10" fillId="4" borderId="25" xfId="42" applyFont="1" applyFill="1" applyBorder="1" applyAlignment="1">
      <alignment/>
    </xf>
    <xf numFmtId="3" fontId="10" fillId="4" borderId="25" xfId="42" applyNumberFormat="1" applyFont="1" applyFill="1" applyBorder="1" applyAlignment="1">
      <alignment horizontal="center"/>
    </xf>
    <xf numFmtId="43" fontId="10" fillId="4" borderId="25" xfId="42" applyFont="1" applyFill="1" applyBorder="1" applyAlignment="1">
      <alignment horizontal="center"/>
    </xf>
    <xf numFmtId="43" fontId="2" fillId="7" borderId="25" xfId="42" applyFont="1" applyFill="1" applyBorder="1" applyAlignment="1">
      <alignment horizontal="right" wrapText="1"/>
    </xf>
    <xf numFmtId="3" fontId="2" fillId="7" borderId="25" xfId="42" applyNumberFormat="1" applyFont="1" applyFill="1" applyBorder="1" applyAlignment="1">
      <alignment horizontal="center"/>
    </xf>
    <xf numFmtId="43" fontId="2" fillId="7" borderId="25" xfId="42" applyFont="1" applyFill="1" applyBorder="1" applyAlignment="1">
      <alignment horizontal="center"/>
    </xf>
    <xf numFmtId="0" fontId="2" fillId="0" borderId="0" xfId="63" applyFont="1" applyFill="1" applyBorder="1" applyAlignment="1">
      <alignment wrapText="1"/>
      <protection/>
    </xf>
    <xf numFmtId="43" fontId="2" fillId="0" borderId="0" xfId="42" applyFont="1" applyFill="1" applyBorder="1" applyAlignment="1">
      <alignment/>
    </xf>
    <xf numFmtId="3" fontId="2" fillId="0" borderId="0" xfId="42" applyNumberFormat="1" applyFont="1" applyFill="1" applyBorder="1" applyAlignment="1">
      <alignment horizontal="center"/>
    </xf>
    <xf numFmtId="0" fontId="3" fillId="0" borderId="0" xfId="63" applyFont="1" applyFill="1">
      <alignment/>
      <protection/>
    </xf>
    <xf numFmtId="0" fontId="3" fillId="0" borderId="31" xfId="63" applyFont="1" applyFill="1" applyBorder="1" applyAlignment="1">
      <alignment horizontal="left"/>
      <protection/>
    </xf>
    <xf numFmtId="43" fontId="3" fillId="4" borderId="31" xfId="42" applyFont="1" applyFill="1" applyBorder="1" applyAlignment="1">
      <alignment horizontal="center"/>
    </xf>
    <xf numFmtId="3" fontId="3" fillId="4" borderId="31" xfId="42" applyNumberFormat="1" applyFont="1" applyFill="1" applyBorder="1" applyAlignment="1">
      <alignment horizontal="center"/>
    </xf>
    <xf numFmtId="43" fontId="3" fillId="7" borderId="31" xfId="42" applyFont="1" applyFill="1" applyBorder="1" applyAlignment="1">
      <alignment horizontal="center"/>
    </xf>
    <xf numFmtId="3" fontId="3" fillId="7" borderId="31" xfId="42" applyNumberFormat="1" applyFont="1" applyFill="1" applyBorder="1" applyAlignment="1">
      <alignment horizontal="center"/>
    </xf>
    <xf numFmtId="43" fontId="3" fillId="4" borderId="25" xfId="42" applyFont="1" applyFill="1" applyBorder="1" applyAlignment="1">
      <alignment horizontal="center"/>
    </xf>
    <xf numFmtId="3" fontId="3" fillId="4" borderId="25" xfId="42" applyNumberFormat="1" applyFont="1" applyFill="1" applyBorder="1" applyAlignment="1">
      <alignment horizontal="center"/>
    </xf>
    <xf numFmtId="43" fontId="2" fillId="4" borderId="12" xfId="42" applyFont="1" applyFill="1" applyBorder="1" applyAlignment="1">
      <alignment/>
    </xf>
    <xf numFmtId="43" fontId="2" fillId="4" borderId="12" xfId="42" applyFont="1" applyFill="1" applyBorder="1" applyAlignment="1">
      <alignment horizontal="center"/>
    </xf>
    <xf numFmtId="3" fontId="2" fillId="7" borderId="12" xfId="63" applyNumberFormat="1" applyFont="1" applyFill="1" applyBorder="1" applyAlignment="1">
      <alignment horizontal="center"/>
      <protection/>
    </xf>
    <xf numFmtId="3" fontId="10" fillId="7" borderId="12" xfId="63" applyNumberFormat="1" applyFont="1" applyFill="1" applyBorder="1" applyAlignment="1">
      <alignment horizontal="center"/>
      <protection/>
    </xf>
    <xf numFmtId="43" fontId="2" fillId="4" borderId="24" xfId="42" applyFont="1" applyFill="1" applyBorder="1" applyAlignment="1">
      <alignment/>
    </xf>
    <xf numFmtId="43" fontId="2" fillId="4" borderId="24" xfId="42" applyFont="1" applyFill="1" applyBorder="1" applyAlignment="1">
      <alignment horizontal="center"/>
    </xf>
    <xf numFmtId="3" fontId="2" fillId="7" borderId="24" xfId="63" applyNumberFormat="1" applyFont="1" applyFill="1" applyBorder="1" applyAlignment="1">
      <alignment horizontal="center"/>
      <protection/>
    </xf>
    <xf numFmtId="43" fontId="2" fillId="4" borderId="13" xfId="42" applyFont="1" applyFill="1" applyBorder="1" applyAlignment="1">
      <alignment horizontal="right" wrapText="1"/>
    </xf>
    <xf numFmtId="3" fontId="2" fillId="4" borderId="13" xfId="42" applyNumberFormat="1" applyFont="1" applyFill="1" applyBorder="1" applyAlignment="1">
      <alignment horizontal="center"/>
    </xf>
    <xf numFmtId="43" fontId="2" fillId="4" borderId="13" xfId="42" applyFont="1" applyFill="1" applyBorder="1" applyAlignment="1">
      <alignment horizontal="center"/>
    </xf>
    <xf numFmtId="43" fontId="2" fillId="4" borderId="13" xfId="42" applyFont="1" applyFill="1" applyBorder="1" applyAlignment="1">
      <alignment/>
    </xf>
    <xf numFmtId="43" fontId="2" fillId="4" borderId="25" xfId="42" applyFont="1" applyFill="1" applyBorder="1" applyAlignment="1">
      <alignment horizontal="right" wrapText="1"/>
    </xf>
    <xf numFmtId="43" fontId="2" fillId="4" borderId="25" xfId="42" applyFont="1" applyFill="1" applyBorder="1" applyAlignment="1">
      <alignment/>
    </xf>
    <xf numFmtId="3" fontId="2" fillId="4" borderId="25" xfId="42" applyNumberFormat="1" applyFont="1" applyFill="1" applyBorder="1" applyAlignment="1">
      <alignment horizontal="center"/>
    </xf>
    <xf numFmtId="43" fontId="2" fillId="4" borderId="25" xfId="42" applyFont="1" applyFill="1" applyBorder="1" applyAlignment="1">
      <alignment horizontal="center"/>
    </xf>
    <xf numFmtId="43" fontId="2" fillId="0" borderId="0" xfId="63" applyNumberFormat="1" applyFont="1" applyFill="1">
      <alignment/>
      <protection/>
    </xf>
    <xf numFmtId="1" fontId="2" fillId="7" borderId="12" xfId="63" applyNumberFormat="1" applyFont="1" applyFill="1" applyBorder="1" applyAlignment="1">
      <alignment horizontal="center"/>
      <protection/>
    </xf>
    <xf numFmtId="1" fontId="2" fillId="7" borderId="24" xfId="63" applyNumberFormat="1" applyFont="1" applyFill="1" applyBorder="1" applyAlignment="1">
      <alignment horizontal="center"/>
      <protection/>
    </xf>
    <xf numFmtId="0" fontId="3" fillId="0" borderId="12" xfId="63" applyFont="1" applyFill="1" applyBorder="1" applyAlignment="1">
      <alignment wrapText="1"/>
      <protection/>
    </xf>
    <xf numFmtId="43" fontId="2" fillId="7" borderId="35" xfId="42" applyFont="1" applyFill="1" applyBorder="1" applyAlignment="1">
      <alignment horizontal="right" wrapText="1"/>
    </xf>
    <xf numFmtId="0" fontId="2" fillId="0" borderId="13" xfId="63" applyFont="1" applyFill="1" applyBorder="1">
      <alignment/>
      <protection/>
    </xf>
    <xf numFmtId="0" fontId="2" fillId="34" borderId="13" xfId="63" applyFont="1" applyFill="1" applyBorder="1" applyAlignment="1">
      <alignment horizontal="center"/>
      <protection/>
    </xf>
    <xf numFmtId="43" fontId="2" fillId="34" borderId="13" xfId="42" applyFont="1" applyFill="1" applyBorder="1" applyAlignment="1">
      <alignment/>
    </xf>
    <xf numFmtId="0" fontId="2" fillId="0" borderId="0" xfId="63" applyFont="1" applyFill="1" applyAlignment="1">
      <alignment horizontal="right"/>
      <protection/>
    </xf>
    <xf numFmtId="0" fontId="2" fillId="0" borderId="0" xfId="61" applyFont="1">
      <alignment/>
      <protection/>
    </xf>
    <xf numFmtId="0" fontId="3" fillId="0" borderId="0" xfId="61" applyFont="1" applyAlignment="1">
      <alignment horizontal="left"/>
      <protection/>
    </xf>
    <xf numFmtId="0" fontId="2" fillId="0" borderId="0" xfId="61" applyFont="1" applyAlignment="1">
      <alignment horizontal="right"/>
      <protection/>
    </xf>
    <xf numFmtId="40" fontId="3" fillId="0" borderId="38" xfId="42" applyNumberFormat="1" applyFont="1" applyBorder="1" applyAlignment="1">
      <alignment horizontal="center" vertical="center" wrapText="1"/>
    </xf>
    <xf numFmtId="40" fontId="3" fillId="0" borderId="32" xfId="42" applyNumberFormat="1" applyFont="1" applyBorder="1" applyAlignment="1">
      <alignment horizontal="center" vertical="center" wrapText="1"/>
    </xf>
    <xf numFmtId="40" fontId="3" fillId="0" borderId="35" xfId="42" applyNumberFormat="1" applyFont="1" applyBorder="1" applyAlignment="1">
      <alignment horizontal="center" vertical="center" wrapText="1"/>
    </xf>
    <xf numFmtId="0" fontId="3" fillId="0" borderId="0" xfId="61" applyFont="1" applyFill="1" applyBorder="1" applyAlignment="1">
      <alignment horizontal="center"/>
      <protection/>
    </xf>
    <xf numFmtId="0" fontId="2" fillId="0" borderId="16" xfId="61" applyFont="1" applyBorder="1">
      <alignment/>
      <protection/>
    </xf>
    <xf numFmtId="43" fontId="2" fillId="0" borderId="0" xfId="61" applyNumberFormat="1" applyFont="1">
      <alignment/>
      <protection/>
    </xf>
    <xf numFmtId="0" fontId="3" fillId="0" borderId="0" xfId="61" applyFont="1">
      <alignment/>
      <protection/>
    </xf>
    <xf numFmtId="0" fontId="2" fillId="0" borderId="0" xfId="61" applyFont="1" applyAlignment="1">
      <alignment horizontal="center"/>
      <protection/>
    </xf>
    <xf numFmtId="0" fontId="2" fillId="0" borderId="0" xfId="61" applyFont="1" applyFill="1">
      <alignment/>
      <protection/>
    </xf>
    <xf numFmtId="0" fontId="3" fillId="0" borderId="0" xfId="61" applyFont="1" applyFill="1">
      <alignment/>
      <protection/>
    </xf>
    <xf numFmtId="0" fontId="2" fillId="0" borderId="0" xfId="61" applyFont="1" applyFill="1" applyAlignment="1">
      <alignment horizontal="right"/>
      <protection/>
    </xf>
    <xf numFmtId="0" fontId="3" fillId="4" borderId="39" xfId="61" applyFont="1" applyFill="1" applyBorder="1" applyAlignment="1">
      <alignment horizontal="center"/>
      <protection/>
    </xf>
    <xf numFmtId="0" fontId="3" fillId="4" borderId="40" xfId="61" applyFont="1" applyFill="1" applyBorder="1" applyAlignment="1">
      <alignment horizontal="center"/>
      <protection/>
    </xf>
    <xf numFmtId="0" fontId="3" fillId="4" borderId="41" xfId="61" applyFont="1" applyFill="1" applyBorder="1" applyAlignment="1">
      <alignment horizontal="center"/>
      <protection/>
    </xf>
    <xf numFmtId="0" fontId="3" fillId="4" borderId="42" xfId="61" applyFont="1" applyFill="1" applyBorder="1" applyAlignment="1">
      <alignment horizontal="center"/>
      <protection/>
    </xf>
    <xf numFmtId="0" fontId="3" fillId="4" borderId="32" xfId="61" applyFont="1" applyFill="1" applyBorder="1" applyAlignment="1">
      <alignment horizontal="center"/>
      <protection/>
    </xf>
    <xf numFmtId="0" fontId="3" fillId="4" borderId="43" xfId="61" applyFont="1" applyFill="1" applyBorder="1" applyAlignment="1">
      <alignment horizontal="center"/>
      <protection/>
    </xf>
    <xf numFmtId="0" fontId="3" fillId="4" borderId="44" xfId="61" applyFont="1" applyFill="1" applyBorder="1" applyAlignment="1">
      <alignment horizontal="center"/>
      <protection/>
    </xf>
    <xf numFmtId="0" fontId="3" fillId="4" borderId="45" xfId="61" applyFont="1" applyFill="1" applyBorder="1" applyAlignment="1">
      <alignment horizontal="center"/>
      <protection/>
    </xf>
    <xf numFmtId="0" fontId="3" fillId="4" borderId="46" xfId="61" applyFont="1" applyFill="1" applyBorder="1" applyAlignment="1">
      <alignment horizontal="center"/>
      <protection/>
    </xf>
    <xf numFmtId="0" fontId="3" fillId="0" borderId="47" xfId="61" applyFont="1" applyFill="1" applyBorder="1" applyAlignment="1">
      <alignment/>
      <protection/>
    </xf>
    <xf numFmtId="43" fontId="3" fillId="2" borderId="48" xfId="42" applyFont="1" applyFill="1" applyBorder="1" applyAlignment="1">
      <alignment/>
    </xf>
    <xf numFmtId="43" fontId="3" fillId="2" borderId="25" xfId="42" applyFont="1" applyFill="1" applyBorder="1" applyAlignment="1">
      <alignment/>
    </xf>
    <xf numFmtId="43" fontId="3" fillId="2" borderId="49" xfId="42" applyFont="1" applyFill="1" applyBorder="1" applyAlignment="1">
      <alignment/>
    </xf>
    <xf numFmtId="43" fontId="3" fillId="2" borderId="50" xfId="42" applyFont="1" applyFill="1" applyBorder="1" applyAlignment="1">
      <alignment/>
    </xf>
    <xf numFmtId="43" fontId="2" fillId="7" borderId="48" xfId="42" applyFont="1" applyFill="1" applyBorder="1" applyAlignment="1">
      <alignment/>
    </xf>
    <xf numFmtId="43" fontId="2" fillId="7" borderId="50" xfId="42" applyFont="1" applyFill="1" applyBorder="1" applyAlignment="1">
      <alignment/>
    </xf>
    <xf numFmtId="0" fontId="2" fillId="0" borderId="21" xfId="61" applyFont="1" applyFill="1" applyBorder="1" applyAlignment="1">
      <alignment horizontal="left"/>
      <protection/>
    </xf>
    <xf numFmtId="43" fontId="2" fillId="2" borderId="51" xfId="42" applyFont="1" applyFill="1" applyBorder="1" applyAlignment="1">
      <alignment horizontal="left"/>
    </xf>
    <xf numFmtId="43" fontId="2" fillId="2" borderId="12" xfId="42" applyFont="1" applyFill="1" applyBorder="1" applyAlignment="1">
      <alignment horizontal="left"/>
    </xf>
    <xf numFmtId="43" fontId="2" fillId="2" borderId="52" xfId="42" applyFont="1" applyFill="1" applyBorder="1" applyAlignment="1">
      <alignment horizontal="left"/>
    </xf>
    <xf numFmtId="43" fontId="2" fillId="2" borderId="23" xfId="42" applyFont="1" applyFill="1" applyBorder="1" applyAlignment="1">
      <alignment horizontal="left"/>
    </xf>
    <xf numFmtId="43" fontId="2" fillId="7" borderId="51" xfId="42" applyFont="1" applyFill="1" applyBorder="1" applyAlignment="1">
      <alignment horizontal="right"/>
    </xf>
    <xf numFmtId="43" fontId="2" fillId="7" borderId="12" xfId="42" applyFont="1" applyFill="1" applyBorder="1" applyAlignment="1">
      <alignment horizontal="right"/>
    </xf>
    <xf numFmtId="43" fontId="2" fillId="7" borderId="12" xfId="42" applyFont="1" applyFill="1" applyBorder="1" applyAlignment="1">
      <alignment/>
    </xf>
    <xf numFmtId="43" fontId="2" fillId="7" borderId="23" xfId="42" applyFont="1" applyFill="1" applyBorder="1" applyAlignment="1">
      <alignment/>
    </xf>
    <xf numFmtId="0" fontId="2" fillId="0" borderId="0" xfId="61" applyFont="1" applyFill="1" applyAlignment="1">
      <alignment/>
      <protection/>
    </xf>
    <xf numFmtId="43" fontId="2" fillId="7" borderId="51" xfId="42" applyFont="1" applyFill="1" applyBorder="1" applyAlignment="1">
      <alignment horizontal="right" wrapText="1"/>
    </xf>
    <xf numFmtId="43" fontId="2" fillId="7" borderId="23" xfId="42" applyFont="1" applyFill="1" applyBorder="1" applyAlignment="1">
      <alignment horizontal="right" wrapText="1"/>
    </xf>
    <xf numFmtId="43" fontId="2" fillId="7" borderId="23" xfId="42" applyFont="1" applyFill="1" applyBorder="1" applyAlignment="1">
      <alignment/>
    </xf>
    <xf numFmtId="0" fontId="3" fillId="0" borderId="21" xfId="61" applyFont="1" applyFill="1" applyBorder="1" applyAlignment="1">
      <alignment horizontal="left"/>
      <protection/>
    </xf>
    <xf numFmtId="43" fontId="3" fillId="2" borderId="51" xfId="42" applyFont="1" applyFill="1" applyBorder="1" applyAlignment="1">
      <alignment horizontal="left"/>
    </xf>
    <xf numFmtId="43" fontId="3" fillId="2" borderId="12" xfId="42" applyFont="1" applyFill="1" applyBorder="1" applyAlignment="1">
      <alignment horizontal="left"/>
    </xf>
    <xf numFmtId="0" fontId="2" fillId="0" borderId="53" xfId="61" applyFont="1" applyFill="1" applyBorder="1" applyAlignment="1">
      <alignment horizontal="left"/>
      <protection/>
    </xf>
    <xf numFmtId="43" fontId="2" fillId="2" borderId="54" xfId="42" applyFont="1" applyFill="1" applyBorder="1" applyAlignment="1">
      <alignment horizontal="left"/>
    </xf>
    <xf numFmtId="43" fontId="2" fillId="2" borderId="24" xfId="42" applyFont="1" applyFill="1" applyBorder="1" applyAlignment="1">
      <alignment horizontal="left"/>
    </xf>
    <xf numFmtId="43" fontId="2" fillId="7" borderId="54" xfId="42" applyFont="1" applyFill="1" applyBorder="1" applyAlignment="1">
      <alignment horizontal="right" wrapText="1"/>
    </xf>
    <xf numFmtId="43" fontId="2" fillId="7" borderId="55" xfId="42" applyFont="1" applyFill="1" applyBorder="1" applyAlignment="1">
      <alignment/>
    </xf>
    <xf numFmtId="0" fontId="2" fillId="0" borderId="0" xfId="61" applyFont="1" applyFill="1" applyAlignment="1">
      <alignment horizontal="left"/>
      <protection/>
    </xf>
    <xf numFmtId="43" fontId="2" fillId="0" borderId="0" xfId="42" applyFont="1" applyFill="1" applyAlignment="1">
      <alignment horizontal="left"/>
    </xf>
    <xf numFmtId="171" fontId="10" fillId="0" borderId="0" xfId="47" applyFont="1" applyAlignment="1">
      <alignment/>
    </xf>
    <xf numFmtId="0" fontId="11" fillId="0" borderId="0" xfId="67" applyFont="1">
      <alignment/>
      <protection/>
    </xf>
    <xf numFmtId="171" fontId="13" fillId="0" borderId="0" xfId="47" applyFont="1" applyAlignment="1">
      <alignment/>
    </xf>
    <xf numFmtId="171" fontId="9" fillId="0" borderId="0" xfId="47" applyFont="1" applyAlignment="1">
      <alignment horizontal="right"/>
    </xf>
    <xf numFmtId="171" fontId="9" fillId="0" borderId="13" xfId="47" applyFont="1" applyFill="1" applyBorder="1" applyAlignment="1">
      <alignment horizontal="center" vertical="center"/>
    </xf>
    <xf numFmtId="171" fontId="9" fillId="0" borderId="0" xfId="47" applyFont="1" applyFill="1" applyAlignment="1">
      <alignment horizontal="center"/>
    </xf>
    <xf numFmtId="171" fontId="9" fillId="0" borderId="13" xfId="47" applyFont="1" applyFill="1" applyBorder="1" applyAlignment="1">
      <alignment horizontal="center" vertical="center" wrapText="1"/>
    </xf>
    <xf numFmtId="171" fontId="14" fillId="0" borderId="0" xfId="47" applyFont="1" applyAlignment="1">
      <alignment/>
    </xf>
    <xf numFmtId="0" fontId="10" fillId="0" borderId="25" xfId="67" applyFont="1" applyBorder="1" applyAlignment="1">
      <alignment horizontal="left"/>
      <protection/>
    </xf>
    <xf numFmtId="171" fontId="10" fillId="0" borderId="25" xfId="47" applyNumberFormat="1" applyFont="1" applyBorder="1" applyAlignment="1">
      <alignment/>
    </xf>
    <xf numFmtId="171" fontId="10" fillId="0" borderId="25" xfId="47" applyFont="1" applyBorder="1" applyAlignment="1">
      <alignment/>
    </xf>
    <xf numFmtId="40" fontId="10" fillId="0" borderId="56" xfId="47" applyNumberFormat="1" applyFont="1" applyBorder="1" applyAlignment="1">
      <alignment/>
    </xf>
    <xf numFmtId="0" fontId="10" fillId="0" borderId="12" xfId="67" applyFont="1" applyBorder="1" applyAlignment="1">
      <alignment horizontal="left"/>
      <protection/>
    </xf>
    <xf numFmtId="171" fontId="10" fillId="0" borderId="12" xfId="47" applyFont="1" applyBorder="1" applyAlignment="1">
      <alignment/>
    </xf>
    <xf numFmtId="0" fontId="53" fillId="0" borderId="0" xfId="65" applyFont="1">
      <alignment/>
      <protection/>
    </xf>
    <xf numFmtId="0" fontId="2" fillId="0" borderId="0" xfId="65" applyFont="1" applyAlignment="1">
      <alignment horizontal="right"/>
      <protection/>
    </xf>
    <xf numFmtId="0" fontId="2" fillId="0" borderId="0" xfId="65" applyFont="1" applyAlignment="1">
      <alignment horizontal="left"/>
      <protection/>
    </xf>
    <xf numFmtId="43" fontId="53" fillId="0" borderId="0" xfId="44" applyFont="1" applyAlignment="1">
      <alignment/>
    </xf>
    <xf numFmtId="0" fontId="54" fillId="0" borderId="0" xfId="65" applyFont="1">
      <alignment/>
      <protection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43" fontId="3" fillId="0" borderId="0" xfId="42" applyFont="1" applyFill="1" applyAlignment="1">
      <alignment/>
    </xf>
    <xf numFmtId="0" fontId="2" fillId="0" borderId="0" xfId="0" applyFont="1" applyFill="1" applyAlignment="1">
      <alignment/>
    </xf>
    <xf numFmtId="43" fontId="2" fillId="0" borderId="0" xfId="42" applyFont="1" applyFill="1" applyAlignment="1">
      <alignment/>
    </xf>
    <xf numFmtId="43" fontId="3" fillId="0" borderId="57" xfId="42" applyFont="1" applyFill="1" applyBorder="1" applyAlignment="1">
      <alignment horizontal="center" vertical="center" wrapText="1"/>
    </xf>
    <xf numFmtId="43" fontId="3" fillId="0" borderId="46" xfId="42" applyFont="1" applyFill="1" applyBorder="1" applyAlignment="1">
      <alignment horizontal="center" vertical="center" wrapText="1"/>
    </xf>
    <xf numFmtId="43" fontId="3" fillId="0" borderId="0" xfId="42" applyFont="1" applyBorder="1" applyAlignment="1">
      <alignment vertical="center"/>
    </xf>
    <xf numFmtId="43" fontId="3" fillId="0" borderId="27" xfId="42" applyFont="1" applyBorder="1" applyAlignment="1">
      <alignment/>
    </xf>
    <xf numFmtId="43" fontId="3" fillId="0" borderId="35" xfId="42" applyFont="1" applyFill="1" applyBorder="1" applyAlignment="1">
      <alignment horizontal="right" wrapText="1"/>
    </xf>
    <xf numFmtId="1" fontId="3" fillId="0" borderId="35" xfId="42" applyNumberFormat="1" applyFont="1" applyFill="1" applyBorder="1" applyAlignment="1">
      <alignment horizontal="center" wrapText="1"/>
    </xf>
    <xf numFmtId="0" fontId="2" fillId="0" borderId="35" xfId="60" applyFont="1" applyBorder="1">
      <alignment/>
      <protection/>
    </xf>
    <xf numFmtId="1" fontId="2" fillId="0" borderId="12" xfId="60" applyNumberFormat="1" applyFont="1" applyFill="1" applyBorder="1" applyAlignment="1">
      <alignment horizontal="center"/>
      <protection/>
    </xf>
    <xf numFmtId="1" fontId="2" fillId="0" borderId="34" xfId="60" applyNumberFormat="1" applyFont="1" applyFill="1" applyBorder="1" applyAlignment="1">
      <alignment horizontal="center"/>
      <protection/>
    </xf>
    <xf numFmtId="43" fontId="3" fillId="0" borderId="32" xfId="42" applyFont="1" applyBorder="1" applyAlignment="1">
      <alignment/>
    </xf>
    <xf numFmtId="0" fontId="2" fillId="0" borderId="25" xfId="60" applyFont="1" applyFill="1" applyBorder="1" applyAlignment="1">
      <alignment/>
      <protection/>
    </xf>
    <xf numFmtId="0" fontId="2" fillId="0" borderId="25" xfId="60" applyFont="1" applyBorder="1" applyAlignment="1">
      <alignment horizontal="center"/>
      <protection/>
    </xf>
    <xf numFmtId="43" fontId="2" fillId="0" borderId="25" xfId="42" applyFont="1" applyFill="1" applyBorder="1" applyAlignment="1">
      <alignment horizontal="center"/>
    </xf>
    <xf numFmtId="0" fontId="2" fillId="0" borderId="32" xfId="60" applyFont="1" applyFill="1" applyBorder="1" applyAlignment="1">
      <alignment/>
      <protection/>
    </xf>
    <xf numFmtId="43" fontId="2" fillId="0" borderId="32" xfId="42" applyFont="1" applyFill="1" applyBorder="1" applyAlignment="1">
      <alignment horizontal="right" wrapText="1"/>
    </xf>
    <xf numFmtId="0" fontId="2" fillId="0" borderId="32" xfId="60" applyFont="1" applyBorder="1" applyAlignment="1">
      <alignment horizontal="center"/>
      <protection/>
    </xf>
    <xf numFmtId="43" fontId="2" fillId="0" borderId="32" xfId="42" applyFont="1" applyFill="1" applyBorder="1" applyAlignment="1">
      <alignment horizontal="center"/>
    </xf>
    <xf numFmtId="43" fontId="2" fillId="0" borderId="25" xfId="42" applyFont="1" applyBorder="1" applyAlignment="1">
      <alignment horizontal="center"/>
    </xf>
    <xf numFmtId="0" fontId="2" fillId="0" borderId="13" xfId="60" applyFont="1" applyFill="1" applyBorder="1" applyAlignment="1">
      <alignment/>
      <protection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43" fontId="3" fillId="0" borderId="0" xfId="42" applyFont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43" fontId="2" fillId="0" borderId="0" xfId="42" applyFont="1" applyBorder="1" applyAlignment="1">
      <alignment/>
    </xf>
    <xf numFmtId="0" fontId="1" fillId="0" borderId="0" xfId="0" applyFont="1" applyFill="1" applyBorder="1" applyAlignment="1">
      <alignment wrapText="1"/>
    </xf>
    <xf numFmtId="4" fontId="1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/>
    </xf>
    <xf numFmtId="0" fontId="3" fillId="0" borderId="13" xfId="60" applyFont="1" applyBorder="1" applyAlignment="1">
      <alignment horizontal="center"/>
      <protection/>
    </xf>
    <xf numFmtId="43" fontId="3" fillId="0" borderId="13" xfId="42" applyFont="1" applyBorder="1" applyAlignment="1">
      <alignment/>
    </xf>
    <xf numFmtId="0" fontId="2" fillId="0" borderId="24" xfId="60" applyFont="1" applyFill="1" applyBorder="1" applyAlignment="1">
      <alignment/>
      <protection/>
    </xf>
    <xf numFmtId="0" fontId="3" fillId="0" borderId="13" xfId="60" applyFont="1" applyFill="1" applyBorder="1" applyAlignment="1">
      <alignment/>
      <protection/>
    </xf>
    <xf numFmtId="43" fontId="2" fillId="0" borderId="32" xfId="42" applyFont="1" applyBorder="1" applyAlignment="1">
      <alignment horizontal="center"/>
    </xf>
    <xf numFmtId="0" fontId="2" fillId="0" borderId="31" xfId="60" applyFont="1" applyFill="1" applyBorder="1" applyAlignment="1">
      <alignment horizontal="center"/>
      <protection/>
    </xf>
    <xf numFmtId="0" fontId="2" fillId="0" borderId="0" xfId="63" applyFont="1" applyBorder="1">
      <alignment/>
      <protection/>
    </xf>
    <xf numFmtId="43" fontId="2" fillId="0" borderId="25" xfId="42" applyFont="1" applyFill="1" applyBorder="1" applyAlignment="1">
      <alignment/>
    </xf>
    <xf numFmtId="3" fontId="2" fillId="0" borderId="25" xfId="60" applyNumberFormat="1" applyFont="1" applyFill="1" applyBorder="1" applyAlignment="1">
      <alignment horizontal="center"/>
      <protection/>
    </xf>
    <xf numFmtId="0" fontId="2" fillId="0" borderId="25" xfId="60" applyFont="1" applyFill="1" applyBorder="1">
      <alignment/>
      <protection/>
    </xf>
    <xf numFmtId="0" fontId="2" fillId="0" borderId="24" xfId="60" applyNumberFormat="1" applyFont="1" applyFill="1" applyBorder="1" applyAlignment="1">
      <alignment horizontal="center" vertical="top"/>
      <protection/>
    </xf>
    <xf numFmtId="0" fontId="3" fillId="0" borderId="13" xfId="60" applyFont="1" applyFill="1" applyBorder="1" applyAlignment="1">
      <alignment wrapText="1"/>
      <protection/>
    </xf>
    <xf numFmtId="0" fontId="3" fillId="0" borderId="13" xfId="42" applyNumberFormat="1" applyFont="1" applyFill="1" applyBorder="1" applyAlignment="1">
      <alignment horizontal="center" vertical="top" wrapText="1"/>
    </xf>
    <xf numFmtId="0" fontId="3" fillId="0" borderId="0" xfId="60" applyFont="1" applyFill="1">
      <alignment/>
      <protection/>
    </xf>
    <xf numFmtId="0" fontId="2" fillId="0" borderId="25" xfId="63" applyFont="1" applyFill="1" applyBorder="1" applyAlignment="1">
      <alignment/>
      <protection/>
    </xf>
    <xf numFmtId="37" fontId="2" fillId="0" borderId="25" xfId="42" applyNumberFormat="1" applyFont="1" applyFill="1" applyBorder="1" applyAlignment="1">
      <alignment horizontal="center"/>
    </xf>
    <xf numFmtId="0" fontId="2" fillId="0" borderId="13" xfId="63" applyFont="1" applyFill="1" applyBorder="1" applyAlignment="1">
      <alignment/>
      <protection/>
    </xf>
    <xf numFmtId="37" fontId="2" fillId="0" borderId="13" xfId="42" applyNumberFormat="1" applyFont="1" applyFill="1" applyBorder="1" applyAlignment="1">
      <alignment horizontal="center"/>
    </xf>
    <xf numFmtId="43" fontId="2" fillId="0" borderId="13" xfId="42" applyFont="1" applyFill="1" applyBorder="1" applyAlignment="1">
      <alignment horizontal="center"/>
    </xf>
    <xf numFmtId="43" fontId="2" fillId="0" borderId="13" xfId="42" applyFont="1" applyFill="1" applyBorder="1" applyAlignment="1">
      <alignment/>
    </xf>
    <xf numFmtId="0" fontId="2" fillId="0" borderId="38" xfId="63" applyFont="1" applyFill="1" applyBorder="1" applyAlignment="1">
      <alignment/>
      <protection/>
    </xf>
    <xf numFmtId="43" fontId="2" fillId="0" borderId="38" xfId="42" applyFont="1" applyFill="1" applyBorder="1" applyAlignment="1">
      <alignment horizontal="right" wrapText="1"/>
    </xf>
    <xf numFmtId="43" fontId="2" fillId="0" borderId="38" xfId="42" applyFont="1" applyBorder="1" applyAlignment="1">
      <alignment/>
    </xf>
    <xf numFmtId="37" fontId="2" fillId="0" borderId="38" xfId="42" applyNumberFormat="1" applyFont="1" applyFill="1" applyBorder="1" applyAlignment="1">
      <alignment horizontal="center"/>
    </xf>
    <xf numFmtId="43" fontId="2" fillId="0" borderId="38" xfId="42" applyFont="1" applyFill="1" applyBorder="1" applyAlignment="1">
      <alignment horizontal="center"/>
    </xf>
    <xf numFmtId="43" fontId="2" fillId="0" borderId="38" xfId="42" applyFont="1" applyFill="1" applyBorder="1" applyAlignment="1">
      <alignment/>
    </xf>
    <xf numFmtId="0" fontId="2" fillId="0" borderId="32" xfId="63" applyFont="1" applyFill="1" applyBorder="1" applyAlignment="1">
      <alignment/>
      <protection/>
    </xf>
    <xf numFmtId="43" fontId="2" fillId="0" borderId="32" xfId="42" applyFont="1" applyBorder="1" applyAlignment="1">
      <alignment/>
    </xf>
    <xf numFmtId="37" fontId="2" fillId="0" borderId="32" xfId="42" applyNumberFormat="1" applyFont="1" applyBorder="1" applyAlignment="1">
      <alignment horizontal="center"/>
    </xf>
    <xf numFmtId="37" fontId="2" fillId="0" borderId="13" xfId="42" applyNumberFormat="1" applyFont="1" applyBorder="1" applyAlignment="1">
      <alignment horizontal="center"/>
    </xf>
    <xf numFmtId="43" fontId="9" fillId="0" borderId="13" xfId="42" applyFont="1" applyFill="1" applyBorder="1" applyAlignment="1">
      <alignment horizontal="right" wrapText="1"/>
    </xf>
    <xf numFmtId="43" fontId="9" fillId="0" borderId="13" xfId="42" applyFont="1" applyBorder="1" applyAlignment="1">
      <alignment/>
    </xf>
    <xf numFmtId="0" fontId="2" fillId="0" borderId="0" xfId="63" applyFont="1" applyFill="1" applyBorder="1" applyAlignment="1">
      <alignment/>
      <protection/>
    </xf>
    <xf numFmtId="40" fontId="2" fillId="4" borderId="12" xfId="42" applyNumberFormat="1" applyFont="1" applyFill="1" applyBorder="1" applyAlignment="1">
      <alignment horizontal="center"/>
    </xf>
    <xf numFmtId="0" fontId="2" fillId="0" borderId="34" xfId="63" applyFont="1" applyFill="1" applyBorder="1" applyAlignment="1">
      <alignment wrapText="1"/>
      <protection/>
    </xf>
    <xf numFmtId="43" fontId="2" fillId="4" borderId="34" xfId="42" applyFont="1" applyFill="1" applyBorder="1" applyAlignment="1">
      <alignment horizontal="right" wrapText="1"/>
    </xf>
    <xf numFmtId="43" fontId="10" fillId="4" borderId="34" xfId="42" applyFont="1" applyFill="1" applyBorder="1" applyAlignment="1">
      <alignment/>
    </xf>
    <xf numFmtId="3" fontId="2" fillId="4" borderId="34" xfId="42" applyNumberFormat="1" applyFont="1" applyFill="1" applyBorder="1" applyAlignment="1">
      <alignment horizontal="center"/>
    </xf>
    <xf numFmtId="43" fontId="10" fillId="4" borderId="34" xfId="42" applyFont="1" applyFill="1" applyBorder="1" applyAlignment="1">
      <alignment horizontal="center"/>
    </xf>
    <xf numFmtId="43" fontId="2" fillId="7" borderId="34" xfId="42" applyFont="1" applyFill="1" applyBorder="1" applyAlignment="1">
      <alignment horizontal="right" wrapText="1"/>
    </xf>
    <xf numFmtId="43" fontId="2" fillId="7" borderId="34" xfId="42" applyFont="1" applyFill="1" applyBorder="1" applyAlignment="1">
      <alignment/>
    </xf>
    <xf numFmtId="3" fontId="2" fillId="7" borderId="34" xfId="42" applyNumberFormat="1" applyFont="1" applyFill="1" applyBorder="1" applyAlignment="1">
      <alignment horizontal="center"/>
    </xf>
    <xf numFmtId="43" fontId="2" fillId="7" borderId="34" xfId="42" applyFont="1" applyFill="1" applyBorder="1" applyAlignment="1">
      <alignment horizontal="center"/>
    </xf>
    <xf numFmtId="0" fontId="2" fillId="0" borderId="25" xfId="63" applyFont="1" applyFill="1" applyBorder="1" applyAlignment="1">
      <alignment wrapText="1"/>
      <protection/>
    </xf>
    <xf numFmtId="40" fontId="2" fillId="4" borderId="34" xfId="42" applyNumberFormat="1" applyFont="1" applyFill="1" applyBorder="1" applyAlignment="1">
      <alignment horizontal="center"/>
    </xf>
    <xf numFmtId="40" fontId="2" fillId="4" borderId="25" xfId="42" applyNumberFormat="1" applyFont="1" applyFill="1" applyBorder="1" applyAlignment="1">
      <alignment horizontal="center"/>
    </xf>
    <xf numFmtId="40" fontId="2" fillId="4" borderId="24" xfId="42" applyNumberFormat="1" applyFont="1" applyFill="1" applyBorder="1" applyAlignment="1">
      <alignment horizontal="center"/>
    </xf>
    <xf numFmtId="49" fontId="2" fillId="0" borderId="0" xfId="42" applyNumberFormat="1" applyFont="1" applyFill="1" applyAlignment="1">
      <alignment/>
    </xf>
    <xf numFmtId="40" fontId="3" fillId="0" borderId="12" xfId="42" applyNumberFormat="1" applyFont="1" applyFill="1" applyBorder="1" applyAlignment="1">
      <alignment horizontal="center"/>
    </xf>
    <xf numFmtId="37" fontId="2" fillId="0" borderId="35" xfId="42" applyNumberFormat="1" applyFont="1" applyFill="1" applyBorder="1" applyAlignment="1">
      <alignment horizontal="center"/>
    </xf>
    <xf numFmtId="43" fontId="2" fillId="0" borderId="35" xfId="42" applyFont="1" applyFill="1" applyBorder="1" applyAlignment="1">
      <alignment horizontal="center"/>
    </xf>
    <xf numFmtId="43" fontId="2" fillId="0" borderId="13" xfId="42" applyFont="1" applyFill="1" applyBorder="1" applyAlignment="1">
      <alignment horizontal="right" wrapText="1"/>
    </xf>
    <xf numFmtId="37" fontId="2" fillId="0" borderId="38" xfId="42" applyNumberFormat="1" applyFont="1" applyBorder="1" applyAlignment="1">
      <alignment horizontal="center"/>
    </xf>
    <xf numFmtId="43" fontId="2" fillId="0" borderId="38" xfId="42" applyFont="1" applyBorder="1" applyAlignment="1">
      <alignment horizontal="center"/>
    </xf>
    <xf numFmtId="40" fontId="2" fillId="0" borderId="32" xfId="61" applyNumberFormat="1" applyFont="1" applyBorder="1">
      <alignment/>
      <protection/>
    </xf>
    <xf numFmtId="0" fontId="2" fillId="0" borderId="35" xfId="63" applyFont="1" applyFill="1" applyBorder="1" applyAlignment="1">
      <alignment/>
      <protection/>
    </xf>
    <xf numFmtId="37" fontId="2" fillId="0" borderId="35" xfId="42" applyNumberFormat="1" applyFont="1" applyBorder="1" applyAlignment="1">
      <alignment horizontal="center"/>
    </xf>
    <xf numFmtId="43" fontId="2" fillId="0" borderId="35" xfId="42" applyFont="1" applyBorder="1" applyAlignment="1">
      <alignment horizontal="center"/>
    </xf>
    <xf numFmtId="40" fontId="2" fillId="0" borderId="38" xfId="61" applyNumberFormat="1" applyFont="1" applyBorder="1">
      <alignment/>
      <protection/>
    </xf>
    <xf numFmtId="43" fontId="2" fillId="0" borderId="35" xfId="42" applyFont="1" applyFill="1" applyBorder="1" applyAlignment="1">
      <alignment horizontal="right" wrapText="1"/>
    </xf>
    <xf numFmtId="0" fontId="2" fillId="0" borderId="16" xfId="63" applyFont="1" applyFill="1" applyBorder="1" applyAlignment="1">
      <alignment/>
      <protection/>
    </xf>
    <xf numFmtId="43" fontId="3" fillId="0" borderId="16" xfId="42" applyFont="1" applyFill="1" applyBorder="1" applyAlignment="1">
      <alignment horizontal="right" wrapText="1"/>
    </xf>
    <xf numFmtId="37" fontId="2" fillId="0" borderId="16" xfId="42" applyNumberFormat="1" applyFont="1" applyFill="1" applyBorder="1" applyAlignment="1">
      <alignment horizontal="center"/>
    </xf>
    <xf numFmtId="43" fontId="2" fillId="0" borderId="16" xfId="42" applyFont="1" applyFill="1" applyBorder="1" applyAlignment="1">
      <alignment horizontal="center"/>
    </xf>
    <xf numFmtId="0" fontId="2" fillId="0" borderId="58" xfId="61" applyFont="1" applyBorder="1">
      <alignment/>
      <protection/>
    </xf>
    <xf numFmtId="43" fontId="2" fillId="0" borderId="58" xfId="42" applyFont="1" applyBorder="1" applyAlignment="1">
      <alignment/>
    </xf>
    <xf numFmtId="37" fontId="2" fillId="0" borderId="58" xfId="42" applyNumberFormat="1" applyFont="1" applyBorder="1" applyAlignment="1">
      <alignment/>
    </xf>
    <xf numFmtId="40" fontId="2" fillId="0" borderId="58" xfId="61" applyNumberFormat="1" applyFont="1" applyBorder="1">
      <alignment/>
      <protection/>
    </xf>
    <xf numFmtId="43" fontId="3" fillId="0" borderId="58" xfId="42" applyFont="1" applyBorder="1" applyAlignment="1">
      <alignment/>
    </xf>
    <xf numFmtId="43" fontId="2" fillId="0" borderId="38" xfId="42" applyFont="1" applyFill="1" applyBorder="1" applyAlignment="1">
      <alignment/>
    </xf>
    <xf numFmtId="43" fontId="2" fillId="0" borderId="32" xfId="42" applyFont="1" applyFill="1" applyBorder="1" applyAlignment="1">
      <alignment/>
    </xf>
    <xf numFmtId="43" fontId="2" fillId="0" borderId="25" xfId="42" applyFont="1" applyFill="1" applyBorder="1" applyAlignment="1">
      <alignment/>
    </xf>
    <xf numFmtId="43" fontId="2" fillId="0" borderId="12" xfId="42" applyFont="1" applyFill="1" applyBorder="1" applyAlignment="1">
      <alignment/>
    </xf>
    <xf numFmtId="43" fontId="2" fillId="0" borderId="24" xfId="42" applyFont="1" applyFill="1" applyBorder="1" applyAlignment="1">
      <alignment/>
    </xf>
    <xf numFmtId="43" fontId="3" fillId="0" borderId="13" xfId="42" applyFont="1" applyFill="1" applyBorder="1" applyAlignment="1">
      <alignment/>
    </xf>
    <xf numFmtId="40" fontId="3" fillId="0" borderId="13" xfId="42" applyNumberFormat="1" applyFont="1" applyBorder="1" applyAlignment="1">
      <alignment horizontal="center" vertical="center" wrapText="1"/>
    </xf>
    <xf numFmtId="40" fontId="2" fillId="0" borderId="13" xfId="61" applyNumberFormat="1" applyFont="1" applyFill="1" applyBorder="1">
      <alignment/>
      <protection/>
    </xf>
    <xf numFmtId="0" fontId="2" fillId="0" borderId="26" xfId="60" applyFont="1" applyFill="1" applyBorder="1" applyAlignment="1">
      <alignment horizontal="left"/>
      <protection/>
    </xf>
    <xf numFmtId="0" fontId="3" fillId="4" borderId="17" xfId="61" applyFont="1" applyFill="1" applyBorder="1">
      <alignment/>
      <protection/>
    </xf>
    <xf numFmtId="40" fontId="2" fillId="4" borderId="21" xfId="61" applyNumberFormat="1" applyFont="1" applyFill="1" applyBorder="1" applyAlignment="1">
      <alignment horizontal="center"/>
      <protection/>
    </xf>
    <xf numFmtId="40" fontId="2" fillId="4" borderId="21" xfId="61" applyNumberFormat="1" applyFont="1" applyFill="1" applyBorder="1">
      <alignment/>
      <protection/>
    </xf>
    <xf numFmtId="43" fontId="3" fillId="0" borderId="38" xfId="42" applyFont="1" applyFill="1" applyBorder="1" applyAlignment="1">
      <alignment/>
    </xf>
    <xf numFmtId="0" fontId="2" fillId="0" borderId="38" xfId="61" applyFont="1" applyBorder="1">
      <alignment/>
      <protection/>
    </xf>
    <xf numFmtId="0" fontId="2" fillId="0" borderId="0" xfId="42" applyNumberFormat="1" applyFont="1" applyFill="1" applyAlignment="1">
      <alignment/>
    </xf>
    <xf numFmtId="1" fontId="2" fillId="0" borderId="0" xfId="60" applyNumberFormat="1" applyFont="1" applyBorder="1" applyAlignment="1">
      <alignment horizontal="center"/>
      <protection/>
    </xf>
    <xf numFmtId="171" fontId="9" fillId="0" borderId="16" xfId="47" applyFont="1" applyBorder="1" applyAlignment="1">
      <alignment horizontal="center"/>
    </xf>
    <xf numFmtId="171" fontId="9" fillId="0" borderId="16" xfId="47" applyFont="1" applyBorder="1" applyAlignment="1">
      <alignment/>
    </xf>
    <xf numFmtId="183" fontId="9" fillId="0" borderId="16" xfId="47" applyNumberFormat="1" applyFont="1" applyFill="1" applyBorder="1" applyAlignment="1">
      <alignment/>
    </xf>
    <xf numFmtId="171" fontId="9" fillId="0" borderId="16" xfId="47" applyFont="1" applyFill="1" applyBorder="1" applyAlignment="1">
      <alignment/>
    </xf>
    <xf numFmtId="43" fontId="3" fillId="0" borderId="38" xfId="42" applyFont="1" applyFill="1" applyBorder="1" applyAlignment="1">
      <alignment horizontal="right" wrapText="1"/>
    </xf>
    <xf numFmtId="0" fontId="3" fillId="0" borderId="38" xfId="60" applyFont="1" applyBorder="1" applyAlignment="1">
      <alignment horizontal="center"/>
      <protection/>
    </xf>
    <xf numFmtId="43" fontId="3" fillId="0" borderId="38" xfId="42" applyFont="1" applyBorder="1" applyAlignment="1">
      <alignment horizontal="center"/>
    </xf>
    <xf numFmtId="43" fontId="3" fillId="0" borderId="38" xfId="42" applyFont="1" applyBorder="1" applyAlignment="1">
      <alignment/>
    </xf>
    <xf numFmtId="0" fontId="2" fillId="0" borderId="38" xfId="60" applyFont="1" applyFill="1" applyBorder="1" applyAlignment="1">
      <alignment/>
      <protection/>
    </xf>
    <xf numFmtId="0" fontId="2" fillId="0" borderId="30" xfId="63" applyFont="1" applyFill="1" applyBorder="1" applyAlignment="1">
      <alignment/>
      <protection/>
    </xf>
    <xf numFmtId="43" fontId="3" fillId="0" borderId="30" xfId="42" applyFont="1" applyFill="1" applyBorder="1" applyAlignment="1">
      <alignment horizontal="right" wrapText="1"/>
    </xf>
    <xf numFmtId="37" fontId="2" fillId="0" borderId="30" xfId="42" applyNumberFormat="1" applyFont="1" applyFill="1" applyBorder="1" applyAlignment="1">
      <alignment horizontal="center"/>
    </xf>
    <xf numFmtId="43" fontId="2" fillId="0" borderId="30" xfId="42" applyFont="1" applyFill="1" applyBorder="1" applyAlignment="1">
      <alignment horizontal="center"/>
    </xf>
    <xf numFmtId="43" fontId="2" fillId="0" borderId="30" xfId="42" applyFont="1" applyBorder="1" applyAlignment="1">
      <alignment/>
    </xf>
    <xf numFmtId="37" fontId="2" fillId="0" borderId="30" xfId="42" applyNumberFormat="1" applyFont="1" applyBorder="1" applyAlignment="1">
      <alignment horizontal="center"/>
    </xf>
    <xf numFmtId="43" fontId="2" fillId="0" borderId="30" xfId="42" applyFont="1" applyBorder="1" applyAlignment="1">
      <alignment horizontal="center"/>
    </xf>
    <xf numFmtId="40" fontId="2" fillId="0" borderId="30" xfId="61" applyNumberFormat="1" applyFont="1" applyBorder="1">
      <alignment/>
      <protection/>
    </xf>
    <xf numFmtId="43" fontId="9" fillId="0" borderId="30" xfId="42" applyFont="1" applyFill="1" applyBorder="1" applyAlignment="1">
      <alignment horizontal="right" wrapText="1"/>
    </xf>
    <xf numFmtId="43" fontId="9" fillId="0" borderId="30" xfId="42" applyFont="1" applyBorder="1" applyAlignment="1">
      <alignment/>
    </xf>
    <xf numFmtId="43" fontId="2" fillId="0" borderId="30" xfId="42" applyFont="1" applyFill="1" applyBorder="1" applyAlignment="1">
      <alignment horizontal="right" wrapText="1"/>
    </xf>
    <xf numFmtId="37" fontId="3" fillId="0" borderId="30" xfId="42" applyNumberFormat="1" applyFont="1" applyBorder="1" applyAlignment="1">
      <alignment horizontal="center"/>
    </xf>
    <xf numFmtId="43" fontId="3" fillId="0" borderId="30" xfId="42" applyFont="1" applyBorder="1" applyAlignment="1">
      <alignment horizontal="center"/>
    </xf>
    <xf numFmtId="0" fontId="3" fillId="0" borderId="16" xfId="63" applyFont="1" applyBorder="1">
      <alignment/>
      <protection/>
    </xf>
    <xf numFmtId="37" fontId="3" fillId="0" borderId="16" xfId="42" applyNumberFormat="1" applyFont="1" applyBorder="1" applyAlignment="1">
      <alignment/>
    </xf>
    <xf numFmtId="0" fontId="3" fillId="0" borderId="0" xfId="63" applyFont="1">
      <alignment/>
      <protection/>
    </xf>
    <xf numFmtId="43" fontId="2" fillId="0" borderId="16" xfId="42" applyFont="1" applyFill="1" applyBorder="1" applyAlignment="1">
      <alignment/>
    </xf>
    <xf numFmtId="171" fontId="3" fillId="0" borderId="16" xfId="63" applyNumberFormat="1" applyFont="1" applyFill="1" applyBorder="1" applyAlignment="1">
      <alignment/>
      <protection/>
    </xf>
    <xf numFmtId="0" fontId="3" fillId="0" borderId="59" xfId="61" applyFont="1" applyFill="1" applyBorder="1" applyAlignment="1">
      <alignment horizontal="center"/>
      <protection/>
    </xf>
    <xf numFmtId="43" fontId="3" fillId="2" borderId="60" xfId="42" applyFont="1" applyFill="1" applyBorder="1" applyAlignment="1">
      <alignment horizontal="center"/>
    </xf>
    <xf numFmtId="43" fontId="3" fillId="2" borderId="30" xfId="42" applyFont="1" applyFill="1" applyBorder="1" applyAlignment="1">
      <alignment horizontal="center"/>
    </xf>
    <xf numFmtId="43" fontId="3" fillId="2" borderId="29" xfId="42" applyFont="1" applyFill="1" applyBorder="1" applyAlignment="1">
      <alignment horizontal="center"/>
    </xf>
    <xf numFmtId="43" fontId="3" fillId="7" borderId="60" xfId="42" applyFont="1" applyFill="1" applyBorder="1" applyAlignment="1">
      <alignment/>
    </xf>
    <xf numFmtId="43" fontId="3" fillId="7" borderId="30" xfId="42" applyFont="1" applyFill="1" applyBorder="1" applyAlignment="1">
      <alignment/>
    </xf>
    <xf numFmtId="43" fontId="3" fillId="7" borderId="29" xfId="42" applyFont="1" applyFill="1" applyBorder="1" applyAlignment="1">
      <alignment/>
    </xf>
    <xf numFmtId="0" fontId="3" fillId="4" borderId="60" xfId="61" applyFont="1" applyFill="1" applyBorder="1">
      <alignment/>
      <protection/>
    </xf>
    <xf numFmtId="0" fontId="3" fillId="4" borderId="30" xfId="61" applyFont="1" applyFill="1" applyBorder="1">
      <alignment/>
      <protection/>
    </xf>
    <xf numFmtId="0" fontId="3" fillId="4" borderId="29" xfId="61" applyFont="1" applyFill="1" applyBorder="1">
      <alignment/>
      <protection/>
    </xf>
    <xf numFmtId="0" fontId="16" fillId="0" borderId="0" xfId="0" applyFont="1" applyAlignment="1">
      <alignment/>
    </xf>
    <xf numFmtId="0" fontId="3" fillId="0" borderId="16" xfId="60" applyFont="1" applyBorder="1">
      <alignment/>
      <protection/>
    </xf>
    <xf numFmtId="171" fontId="3" fillId="0" borderId="16" xfId="60" applyNumberFormat="1" applyFont="1" applyBorder="1">
      <alignment/>
      <protection/>
    </xf>
    <xf numFmtId="0" fontId="4" fillId="0" borderId="0" xfId="0" applyFont="1" applyAlignment="1">
      <alignment horizontal="center"/>
    </xf>
    <xf numFmtId="0" fontId="4" fillId="0" borderId="0" xfId="60" applyFont="1" applyAlignment="1">
      <alignment horizontal="center"/>
      <protection/>
    </xf>
    <xf numFmtId="0" fontId="3" fillId="0" borderId="61" xfId="60" applyFont="1" applyFill="1" applyBorder="1" applyAlignment="1">
      <alignment horizontal="center" vertical="center"/>
      <protection/>
    </xf>
    <xf numFmtId="0" fontId="2" fillId="0" borderId="62" xfId="60" applyFont="1" applyBorder="1">
      <alignment/>
      <protection/>
    </xf>
    <xf numFmtId="0" fontId="2" fillId="0" borderId="63" xfId="60" applyFont="1" applyBorder="1">
      <alignment/>
      <protection/>
    </xf>
    <xf numFmtId="0" fontId="3" fillId="0" borderId="64" xfId="60" applyFont="1" applyBorder="1" applyAlignment="1">
      <alignment horizontal="center"/>
      <protection/>
    </xf>
    <xf numFmtId="0" fontId="3" fillId="0" borderId="65" xfId="60" applyFont="1" applyBorder="1" applyAlignment="1">
      <alignment horizontal="center"/>
      <protection/>
    </xf>
    <xf numFmtId="0" fontId="3" fillId="0" borderId="66" xfId="60" applyFont="1" applyBorder="1" applyAlignment="1">
      <alignment horizontal="center"/>
      <protection/>
    </xf>
    <xf numFmtId="43" fontId="3" fillId="0" borderId="67" xfId="42" applyFont="1" applyFill="1" applyBorder="1" applyAlignment="1">
      <alignment horizontal="center" vertical="center" wrapText="1"/>
    </xf>
    <xf numFmtId="0" fontId="2" fillId="0" borderId="68" xfId="60" applyFont="1" applyBorder="1">
      <alignment/>
      <protection/>
    </xf>
    <xf numFmtId="43" fontId="3" fillId="0" borderId="13" xfId="42" applyFont="1" applyFill="1" applyBorder="1" applyAlignment="1">
      <alignment horizontal="center" vertical="center" wrapText="1"/>
    </xf>
    <xf numFmtId="0" fontId="2" fillId="0" borderId="69" xfId="60" applyFont="1" applyBorder="1">
      <alignment/>
      <protection/>
    </xf>
    <xf numFmtId="43" fontId="3" fillId="0" borderId="70" xfId="42" applyFont="1" applyBorder="1" applyAlignment="1">
      <alignment horizontal="center" vertical="center"/>
    </xf>
    <xf numFmtId="43" fontId="3" fillId="0" borderId="71" xfId="42" applyFont="1" applyBorder="1" applyAlignment="1">
      <alignment horizontal="center" vertical="center"/>
    </xf>
    <xf numFmtId="43" fontId="3" fillId="0" borderId="27" xfId="42" applyFont="1" applyBorder="1" applyAlignment="1">
      <alignment horizontal="center" vertical="center"/>
    </xf>
    <xf numFmtId="43" fontId="3" fillId="0" borderId="64" xfId="42" applyFont="1" applyBorder="1" applyAlignment="1">
      <alignment horizontal="center" vertical="center"/>
    </xf>
    <xf numFmtId="43" fontId="3" fillId="0" borderId="65" xfId="42" applyFont="1" applyBorder="1" applyAlignment="1">
      <alignment horizontal="center" vertical="center"/>
    </xf>
    <xf numFmtId="43" fontId="3" fillId="0" borderId="66" xfId="42" applyFont="1" applyBorder="1" applyAlignment="1">
      <alignment horizontal="center" vertical="center"/>
    </xf>
    <xf numFmtId="43" fontId="3" fillId="0" borderId="72" xfId="42" applyFont="1" applyFill="1" applyBorder="1" applyAlignment="1">
      <alignment horizontal="center" vertical="center" wrapText="1"/>
    </xf>
    <xf numFmtId="0" fontId="2" fillId="0" borderId="73" xfId="60" applyFont="1" applyBorder="1">
      <alignment/>
      <protection/>
    </xf>
    <xf numFmtId="0" fontId="3" fillId="0" borderId="0" xfId="60" applyFont="1" applyAlignment="1">
      <alignment horizontal="left"/>
      <protection/>
    </xf>
    <xf numFmtId="0" fontId="4" fillId="0" borderId="0" xfId="63" applyFont="1" applyAlignment="1">
      <alignment horizontal="center"/>
      <protection/>
    </xf>
    <xf numFmtId="0" fontId="3" fillId="0" borderId="0" xfId="63" applyFont="1" applyAlignment="1">
      <alignment horizontal="left"/>
      <protection/>
    </xf>
    <xf numFmtId="0" fontId="4" fillId="0" borderId="0" xfId="63" applyFont="1" applyFill="1" applyAlignment="1">
      <alignment horizontal="center"/>
      <protection/>
    </xf>
    <xf numFmtId="0" fontId="3" fillId="0" borderId="38" xfId="63" applyFont="1" applyFill="1" applyBorder="1" applyAlignment="1">
      <alignment horizontal="center" vertical="center"/>
      <protection/>
    </xf>
    <xf numFmtId="0" fontId="3" fillId="0" borderId="32" xfId="63" applyFont="1" applyFill="1" applyBorder="1" applyAlignment="1">
      <alignment horizontal="center" vertical="center"/>
      <protection/>
    </xf>
    <xf numFmtId="0" fontId="3" fillId="0" borderId="35" xfId="63" applyFont="1" applyFill="1" applyBorder="1" applyAlignment="1">
      <alignment horizontal="center" vertical="center"/>
      <protection/>
    </xf>
    <xf numFmtId="43" fontId="3" fillId="4" borderId="74" xfId="42" applyFont="1" applyFill="1" applyBorder="1" applyAlignment="1">
      <alignment horizontal="center"/>
    </xf>
    <xf numFmtId="43" fontId="3" fillId="4" borderId="75" xfId="42" applyFont="1" applyFill="1" applyBorder="1" applyAlignment="1">
      <alignment horizontal="center"/>
    </xf>
    <xf numFmtId="43" fontId="3" fillId="4" borderId="76" xfId="42" applyFont="1" applyFill="1" applyBorder="1" applyAlignment="1">
      <alignment horizontal="center"/>
    </xf>
    <xf numFmtId="43" fontId="3" fillId="7" borderId="74" xfId="42" applyFont="1" applyFill="1" applyBorder="1" applyAlignment="1">
      <alignment horizontal="center"/>
    </xf>
    <xf numFmtId="43" fontId="3" fillId="7" borderId="75" xfId="42" applyFont="1" applyFill="1" applyBorder="1" applyAlignment="1">
      <alignment horizontal="center"/>
    </xf>
    <xf numFmtId="43" fontId="3" fillId="7" borderId="76" xfId="42" applyFont="1" applyFill="1" applyBorder="1" applyAlignment="1">
      <alignment horizontal="center"/>
    </xf>
    <xf numFmtId="40" fontId="3" fillId="4" borderId="13" xfId="42" applyNumberFormat="1" applyFont="1" applyFill="1" applyBorder="1" applyAlignment="1">
      <alignment horizontal="center"/>
    </xf>
    <xf numFmtId="43" fontId="9" fillId="4" borderId="74" xfId="42" applyFont="1" applyFill="1" applyBorder="1" applyAlignment="1">
      <alignment horizontal="center" vertical="center"/>
    </xf>
    <xf numFmtId="43" fontId="9" fillId="4" borderId="75" xfId="42" applyFont="1" applyFill="1" applyBorder="1" applyAlignment="1">
      <alignment horizontal="center" vertical="center"/>
    </xf>
    <xf numFmtId="43" fontId="9" fillId="4" borderId="76" xfId="42" applyFont="1" applyFill="1" applyBorder="1" applyAlignment="1">
      <alignment horizontal="center" vertical="center"/>
    </xf>
    <xf numFmtId="43" fontId="9" fillId="4" borderId="13" xfId="42" applyFont="1" applyFill="1" applyBorder="1" applyAlignment="1">
      <alignment horizontal="center" vertical="center"/>
    </xf>
    <xf numFmtId="3" fontId="9" fillId="4" borderId="13" xfId="42" applyNumberFormat="1" applyFont="1" applyFill="1" applyBorder="1" applyAlignment="1">
      <alignment horizontal="center" vertical="center"/>
    </xf>
    <xf numFmtId="43" fontId="3" fillId="7" borderId="13" xfId="42" applyFont="1" applyFill="1" applyBorder="1" applyAlignment="1">
      <alignment horizontal="center" vertical="center"/>
    </xf>
    <xf numFmtId="3" fontId="3" fillId="7" borderId="13" xfId="42" applyNumberFormat="1" applyFont="1" applyFill="1" applyBorder="1" applyAlignment="1">
      <alignment horizontal="center" vertical="center"/>
    </xf>
    <xf numFmtId="43" fontId="3" fillId="7" borderId="38" xfId="42" applyFont="1" applyFill="1" applyBorder="1" applyAlignment="1">
      <alignment horizontal="center" vertical="center"/>
    </xf>
    <xf numFmtId="43" fontId="3" fillId="7" borderId="35" xfId="42" applyFont="1" applyFill="1" applyBorder="1" applyAlignment="1">
      <alignment horizontal="center" vertical="center"/>
    </xf>
    <xf numFmtId="43" fontId="9" fillId="4" borderId="38" xfId="42" applyFont="1" applyFill="1" applyBorder="1" applyAlignment="1">
      <alignment horizontal="center" vertical="center"/>
    </xf>
    <xf numFmtId="43" fontId="9" fillId="4" borderId="35" xfId="42" applyFont="1" applyFill="1" applyBorder="1" applyAlignment="1">
      <alignment horizontal="center" vertical="center"/>
    </xf>
    <xf numFmtId="43" fontId="3" fillId="7" borderId="74" xfId="42" applyFont="1" applyFill="1" applyBorder="1" applyAlignment="1">
      <alignment horizontal="center" vertical="center"/>
    </xf>
    <xf numFmtId="43" fontId="3" fillId="7" borderId="75" xfId="42" applyFont="1" applyFill="1" applyBorder="1" applyAlignment="1">
      <alignment horizontal="center" vertical="center"/>
    </xf>
    <xf numFmtId="43" fontId="3" fillId="7" borderId="76" xfId="42" applyFont="1" applyFill="1" applyBorder="1" applyAlignment="1">
      <alignment horizontal="center" vertical="center"/>
    </xf>
    <xf numFmtId="43" fontId="3" fillId="4" borderId="38" xfId="42" applyFont="1" applyFill="1" applyBorder="1" applyAlignment="1">
      <alignment horizontal="center" vertical="center"/>
    </xf>
    <xf numFmtId="43" fontId="3" fillId="4" borderId="32" xfId="42" applyFont="1" applyFill="1" applyBorder="1" applyAlignment="1">
      <alignment horizontal="center" vertical="center"/>
    </xf>
    <xf numFmtId="43" fontId="3" fillId="4" borderId="35" xfId="42" applyFont="1" applyFill="1" applyBorder="1" applyAlignment="1">
      <alignment horizontal="center" vertical="center"/>
    </xf>
    <xf numFmtId="3" fontId="3" fillId="4" borderId="38" xfId="42" applyNumberFormat="1" applyFont="1" applyFill="1" applyBorder="1" applyAlignment="1">
      <alignment horizontal="center" vertical="center"/>
    </xf>
    <xf numFmtId="3" fontId="3" fillId="4" borderId="32" xfId="42" applyNumberFormat="1" applyFont="1" applyFill="1" applyBorder="1" applyAlignment="1">
      <alignment horizontal="center" vertical="center"/>
    </xf>
    <xf numFmtId="3" fontId="3" fillId="4" borderId="35" xfId="42" applyNumberFormat="1" applyFont="1" applyFill="1" applyBorder="1" applyAlignment="1">
      <alignment horizontal="center" vertical="center"/>
    </xf>
    <xf numFmtId="43" fontId="3" fillId="7" borderId="32" xfId="42" applyFont="1" applyFill="1" applyBorder="1" applyAlignment="1">
      <alignment horizontal="center" vertical="center"/>
    </xf>
    <xf numFmtId="3" fontId="3" fillId="7" borderId="38" xfId="42" applyNumberFormat="1" applyFont="1" applyFill="1" applyBorder="1" applyAlignment="1">
      <alignment horizontal="center" vertical="center"/>
    </xf>
    <xf numFmtId="3" fontId="3" fillId="7" borderId="32" xfId="42" applyNumberFormat="1" applyFont="1" applyFill="1" applyBorder="1" applyAlignment="1">
      <alignment horizontal="center" vertical="center"/>
    </xf>
    <xf numFmtId="3" fontId="3" fillId="7" borderId="35" xfId="42" applyNumberFormat="1" applyFont="1" applyFill="1" applyBorder="1" applyAlignment="1">
      <alignment horizontal="center" vertical="center"/>
    </xf>
    <xf numFmtId="43" fontId="3" fillId="0" borderId="13" xfId="42" applyFont="1" applyFill="1" applyBorder="1" applyAlignment="1">
      <alignment horizontal="center" vertical="center"/>
    </xf>
    <xf numFmtId="3" fontId="3" fillId="0" borderId="13" xfId="42" applyNumberFormat="1" applyFont="1" applyFill="1" applyBorder="1" applyAlignment="1">
      <alignment horizontal="center" vertical="center"/>
    </xf>
    <xf numFmtId="0" fontId="4" fillId="0" borderId="0" xfId="61" applyFont="1" applyAlignment="1">
      <alignment horizontal="center"/>
      <protection/>
    </xf>
    <xf numFmtId="0" fontId="3" fillId="0" borderId="0" xfId="61" applyFont="1" applyAlignment="1">
      <alignment horizontal="left"/>
      <protection/>
    </xf>
    <xf numFmtId="0" fontId="3" fillId="0" borderId="38" xfId="61" applyFont="1" applyFill="1" applyBorder="1" applyAlignment="1">
      <alignment horizontal="center" vertical="center"/>
      <protection/>
    </xf>
    <xf numFmtId="0" fontId="3" fillId="0" borderId="32" xfId="61" applyFont="1" applyFill="1" applyBorder="1" applyAlignment="1">
      <alignment horizontal="center" vertical="center"/>
      <protection/>
    </xf>
    <xf numFmtId="0" fontId="3" fillId="0" borderId="35" xfId="61" applyFont="1" applyFill="1" applyBorder="1" applyAlignment="1">
      <alignment horizontal="center" vertical="center"/>
      <protection/>
    </xf>
    <xf numFmtId="43" fontId="3" fillId="0" borderId="74" xfId="42" applyFont="1" applyBorder="1" applyAlignment="1">
      <alignment horizontal="center"/>
    </xf>
    <xf numFmtId="43" fontId="3" fillId="0" borderId="75" xfId="42" applyFont="1" applyBorder="1" applyAlignment="1">
      <alignment horizontal="center"/>
    </xf>
    <xf numFmtId="43" fontId="3" fillId="0" borderId="76" xfId="42" applyFont="1" applyBorder="1" applyAlignment="1">
      <alignment horizontal="center"/>
    </xf>
    <xf numFmtId="40" fontId="3" fillId="0" borderId="13" xfId="42" applyNumberFormat="1" applyFont="1" applyBorder="1" applyAlignment="1">
      <alignment horizontal="center"/>
    </xf>
    <xf numFmtId="43" fontId="3" fillId="7" borderId="38" xfId="42" applyFont="1" applyFill="1" applyBorder="1" applyAlignment="1">
      <alignment horizontal="center" vertical="center" wrapText="1"/>
    </xf>
    <xf numFmtId="43" fontId="3" fillId="7" borderId="32" xfId="42" applyFont="1" applyFill="1" applyBorder="1" applyAlignment="1">
      <alignment horizontal="center" vertical="center" wrapText="1"/>
    </xf>
    <xf numFmtId="43" fontId="3" fillId="7" borderId="45" xfId="42" applyFont="1" applyFill="1" applyBorder="1" applyAlignment="1">
      <alignment horizontal="center" vertical="center" wrapText="1"/>
    </xf>
    <xf numFmtId="43" fontId="3" fillId="2" borderId="38" xfId="42" applyFont="1" applyFill="1" applyBorder="1" applyAlignment="1">
      <alignment horizontal="center" vertical="center" wrapText="1"/>
    </xf>
    <xf numFmtId="43" fontId="3" fillId="2" borderId="32" xfId="42" applyFont="1" applyFill="1" applyBorder="1" applyAlignment="1">
      <alignment horizontal="center" vertical="center" wrapText="1"/>
    </xf>
    <xf numFmtId="43" fontId="3" fillId="2" borderId="45" xfId="42" applyFont="1" applyFill="1" applyBorder="1" applyAlignment="1">
      <alignment horizontal="center" vertical="center" wrapText="1"/>
    </xf>
    <xf numFmtId="43" fontId="3" fillId="7" borderId="77" xfId="42" applyFont="1" applyFill="1" applyBorder="1" applyAlignment="1">
      <alignment horizontal="center" vertical="center" wrapText="1"/>
    </xf>
    <xf numFmtId="43" fontId="3" fillId="7" borderId="42" xfId="42" applyFont="1" applyFill="1" applyBorder="1" applyAlignment="1">
      <alignment horizontal="center" vertical="center" wrapText="1"/>
    </xf>
    <xf numFmtId="43" fontId="3" fillId="7" borderId="44" xfId="42" applyFont="1" applyFill="1" applyBorder="1" applyAlignment="1">
      <alignment horizontal="center" vertical="center" wrapText="1"/>
    </xf>
    <xf numFmtId="43" fontId="3" fillId="7" borderId="57" xfId="42" applyFont="1" applyFill="1" applyBorder="1" applyAlignment="1">
      <alignment horizontal="center" vertical="center"/>
    </xf>
    <xf numFmtId="43" fontId="3" fillId="7" borderId="43" xfId="42" applyFont="1" applyFill="1" applyBorder="1" applyAlignment="1">
      <alignment horizontal="center" vertical="center"/>
    </xf>
    <xf numFmtId="43" fontId="3" fillId="7" borderId="46" xfId="42" applyFont="1" applyFill="1" applyBorder="1" applyAlignment="1">
      <alignment horizontal="center" vertical="center"/>
    </xf>
    <xf numFmtId="43" fontId="3" fillId="2" borderId="77" xfId="42" applyFont="1" applyFill="1" applyBorder="1" applyAlignment="1">
      <alignment horizontal="center" vertical="center" wrapText="1"/>
    </xf>
    <xf numFmtId="43" fontId="3" fillId="2" borderId="42" xfId="42" applyFont="1" applyFill="1" applyBorder="1" applyAlignment="1">
      <alignment horizontal="center" vertical="center" wrapText="1"/>
    </xf>
    <xf numFmtId="43" fontId="3" fillId="2" borderId="44" xfId="42" applyFont="1" applyFill="1" applyBorder="1" applyAlignment="1">
      <alignment horizontal="center" vertical="center" wrapText="1"/>
    </xf>
    <xf numFmtId="0" fontId="4" fillId="0" borderId="0" xfId="61" applyFont="1" applyFill="1" applyAlignment="1">
      <alignment horizontal="center"/>
      <protection/>
    </xf>
    <xf numFmtId="0" fontId="3" fillId="0" borderId="61" xfId="61" applyFont="1" applyFill="1" applyBorder="1" applyAlignment="1">
      <alignment horizontal="center" vertical="center"/>
      <protection/>
    </xf>
    <xf numFmtId="0" fontId="3" fillId="0" borderId="78" xfId="61" applyFont="1" applyFill="1" applyBorder="1" applyAlignment="1">
      <alignment horizontal="center" vertical="center"/>
      <protection/>
    </xf>
    <xf numFmtId="0" fontId="2" fillId="0" borderId="62" xfId="61" applyFont="1" applyFill="1" applyBorder="1">
      <alignment/>
      <protection/>
    </xf>
    <xf numFmtId="0" fontId="2" fillId="0" borderId="79" xfId="61" applyFont="1" applyFill="1" applyBorder="1">
      <alignment/>
      <protection/>
    </xf>
    <xf numFmtId="0" fontId="2" fillId="0" borderId="63" xfId="61" applyFont="1" applyFill="1" applyBorder="1">
      <alignment/>
      <protection/>
    </xf>
    <xf numFmtId="0" fontId="3" fillId="2" borderId="64" xfId="61" applyFont="1" applyFill="1" applyBorder="1" applyAlignment="1">
      <alignment horizontal="center" vertical="center"/>
      <protection/>
    </xf>
    <xf numFmtId="0" fontId="3" fillId="2" borderId="65" xfId="61" applyFont="1" applyFill="1" applyBorder="1" applyAlignment="1">
      <alignment horizontal="center" vertical="center"/>
      <protection/>
    </xf>
    <xf numFmtId="0" fontId="3" fillId="2" borderId="66" xfId="61" applyFont="1" applyFill="1" applyBorder="1" applyAlignment="1">
      <alignment horizontal="center" vertical="center"/>
      <protection/>
    </xf>
    <xf numFmtId="43" fontId="3" fillId="7" borderId="64" xfId="42" applyFont="1" applyFill="1" applyBorder="1" applyAlignment="1">
      <alignment horizontal="center" vertical="center"/>
    </xf>
    <xf numFmtId="43" fontId="3" fillId="7" borderId="65" xfId="42" applyFont="1" applyFill="1" applyBorder="1" applyAlignment="1">
      <alignment horizontal="center" vertical="center"/>
    </xf>
    <xf numFmtId="43" fontId="3" fillId="7" borderId="66" xfId="42" applyFont="1" applyFill="1" applyBorder="1" applyAlignment="1">
      <alignment horizontal="center" vertical="center"/>
    </xf>
    <xf numFmtId="43" fontId="3" fillId="2" borderId="67" xfId="42" applyFont="1" applyFill="1" applyBorder="1" applyAlignment="1">
      <alignment horizontal="center" vertical="center"/>
    </xf>
    <xf numFmtId="43" fontId="3" fillId="2" borderId="13" xfId="42" applyFont="1" applyFill="1" applyBorder="1" applyAlignment="1">
      <alignment horizontal="center" vertical="center"/>
    </xf>
    <xf numFmtId="0" fontId="3" fillId="2" borderId="74" xfId="61" applyFont="1" applyFill="1" applyBorder="1" applyAlignment="1">
      <alignment horizontal="center" vertical="center"/>
      <protection/>
    </xf>
    <xf numFmtId="0" fontId="3" fillId="2" borderId="75" xfId="61" applyFont="1" applyFill="1" applyBorder="1" applyAlignment="1">
      <alignment horizontal="center" vertical="center"/>
      <protection/>
    </xf>
    <xf numFmtId="0" fontId="3" fillId="2" borderId="76" xfId="61" applyFont="1" applyFill="1" applyBorder="1" applyAlignment="1">
      <alignment horizontal="center" vertical="center"/>
      <protection/>
    </xf>
    <xf numFmtId="43" fontId="3" fillId="2" borderId="57" xfId="42" applyFont="1" applyFill="1" applyBorder="1" applyAlignment="1">
      <alignment horizontal="center" vertical="center"/>
    </xf>
    <xf numFmtId="43" fontId="3" fillId="2" borderId="43" xfId="42" applyFont="1" applyFill="1" applyBorder="1" applyAlignment="1">
      <alignment horizontal="center" vertical="center"/>
    </xf>
    <xf numFmtId="43" fontId="3" fillId="2" borderId="46" xfId="42" applyFont="1" applyFill="1" applyBorder="1" applyAlignment="1">
      <alignment horizontal="center" vertical="center"/>
    </xf>
    <xf numFmtId="43" fontId="3" fillId="7" borderId="67" xfId="42" applyFont="1" applyFill="1" applyBorder="1" applyAlignment="1">
      <alignment horizontal="center" vertical="center"/>
    </xf>
    <xf numFmtId="1" fontId="9" fillId="0" borderId="0" xfId="47" applyNumberFormat="1" applyFont="1" applyAlignment="1">
      <alignment horizontal="center"/>
    </xf>
    <xf numFmtId="0" fontId="9" fillId="0" borderId="0" xfId="67" applyFont="1" applyAlignment="1">
      <alignment horizontal="center"/>
      <protection/>
    </xf>
    <xf numFmtId="171" fontId="9" fillId="0" borderId="13" xfId="47" applyFont="1" applyFill="1" applyBorder="1" applyAlignment="1">
      <alignment horizontal="center" vertic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3 2" xfId="46"/>
    <cellStyle name="Comma_ตารางต้นทุน 1-12(ปี52) 2" xfId="47"/>
    <cellStyle name="Currency" xfId="48"/>
    <cellStyle name="Currency [0]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2 2" xfId="61"/>
    <cellStyle name="Normal 2 3" xfId="62"/>
    <cellStyle name="Normal 3" xfId="63"/>
    <cellStyle name="Normal 3 2" xfId="64"/>
    <cellStyle name="Normal 4" xfId="65"/>
    <cellStyle name="Normal 5" xfId="66"/>
    <cellStyle name="Normal_ตารางต้นทุน 1-12(ปี52) 2" xfId="67"/>
    <cellStyle name="Note" xfId="68"/>
    <cellStyle name="Output" xfId="69"/>
    <cellStyle name="Percent" xfId="70"/>
    <cellStyle name="Title" xfId="71"/>
    <cellStyle name="Total" xfId="72"/>
    <cellStyle name="Warning Text" xfId="73"/>
    <cellStyle name="ปกติ_ต้นทุน 2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409575</xdr:colOff>
      <xdr:row>29</xdr:row>
      <xdr:rowOff>142875</xdr:rowOff>
    </xdr:from>
    <xdr:to>
      <xdr:col>14</xdr:col>
      <xdr:colOff>876300</xdr:colOff>
      <xdr:row>31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869150" y="681990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704850</xdr:colOff>
      <xdr:row>22</xdr:row>
      <xdr:rowOff>228600</xdr:rowOff>
    </xdr:from>
    <xdr:to>
      <xdr:col>10</xdr:col>
      <xdr:colOff>0</xdr:colOff>
      <xdr:row>28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2925425" y="6153150"/>
          <a:ext cx="47625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676275</xdr:colOff>
      <xdr:row>93</xdr:row>
      <xdr:rowOff>171450</xdr:rowOff>
    </xdr:from>
    <xdr:to>
      <xdr:col>10</xdr:col>
      <xdr:colOff>0</xdr:colOff>
      <xdr:row>96</xdr:row>
      <xdr:rowOff>28575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2896850" y="25117425"/>
          <a:ext cx="5048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676275</xdr:colOff>
      <xdr:row>115</xdr:row>
      <xdr:rowOff>104775</xdr:rowOff>
    </xdr:from>
    <xdr:to>
      <xdr:col>10</xdr:col>
      <xdr:colOff>0</xdr:colOff>
      <xdr:row>116</xdr:row>
      <xdr:rowOff>228600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2896850" y="30984825"/>
          <a:ext cx="5048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266700</xdr:colOff>
      <xdr:row>31</xdr:row>
      <xdr:rowOff>95250</xdr:rowOff>
    </xdr:from>
    <xdr:to>
      <xdr:col>8</xdr:col>
      <xdr:colOff>790575</xdr:colOff>
      <xdr:row>33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134600" y="7715250"/>
          <a:ext cx="5238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304800</xdr:colOff>
      <xdr:row>24</xdr:row>
      <xdr:rowOff>9525</xdr:rowOff>
    </xdr:from>
    <xdr:to>
      <xdr:col>8</xdr:col>
      <xdr:colOff>828675</xdr:colOff>
      <xdr:row>25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344275" y="6943725"/>
          <a:ext cx="5238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657225</xdr:colOff>
      <xdr:row>26</xdr:row>
      <xdr:rowOff>38100</xdr:rowOff>
    </xdr:from>
    <xdr:to>
      <xdr:col>8</xdr:col>
      <xdr:colOff>1047750</xdr:colOff>
      <xdr:row>27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982200" y="7505700"/>
          <a:ext cx="3905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89</xdr:row>
      <xdr:rowOff>0</xdr:rowOff>
    </xdr:from>
    <xdr:to>
      <xdr:col>19</xdr:col>
      <xdr:colOff>523875</xdr:colOff>
      <xdr:row>90</xdr:row>
      <xdr:rowOff>142875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22869525" y="24422100"/>
          <a:ext cx="5238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609600</xdr:colOff>
      <xdr:row>40</xdr:row>
      <xdr:rowOff>228600</xdr:rowOff>
    </xdr:from>
    <xdr:to>
      <xdr:col>19</xdr:col>
      <xdr:colOff>552450</xdr:colOff>
      <xdr:row>42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0612100" y="12401550"/>
          <a:ext cx="5619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40</xdr:row>
      <xdr:rowOff>0</xdr:rowOff>
    </xdr:from>
    <xdr:to>
      <xdr:col>19</xdr:col>
      <xdr:colOff>904875</xdr:colOff>
      <xdr:row>41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726275" y="11915775"/>
          <a:ext cx="9048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742950</xdr:colOff>
      <xdr:row>12</xdr:row>
      <xdr:rowOff>0</xdr:rowOff>
    </xdr:from>
    <xdr:to>
      <xdr:col>9</xdr:col>
      <xdr:colOff>1352550</xdr:colOff>
      <xdr:row>12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877675" y="3486150"/>
          <a:ext cx="609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SheetLayoutView="75" zoomScalePageLayoutView="0" workbookViewId="0" topLeftCell="A1">
      <selection activeCell="E8" sqref="E8"/>
    </sheetView>
  </sheetViews>
  <sheetFormatPr defaultColWidth="9.140625" defaultRowHeight="12.75"/>
  <cols>
    <col min="1" max="1" width="44.7109375" style="1" customWidth="1"/>
    <col min="2" max="5" width="17.7109375" style="1" customWidth="1"/>
    <col min="6" max="6" width="9.140625" style="1" customWidth="1"/>
    <col min="7" max="7" width="9.140625" style="357" customWidth="1"/>
    <col min="8" max="8" width="16.140625" style="84" bestFit="1" customWidth="1"/>
    <col min="9" max="9" width="15.00390625" style="358" bestFit="1" customWidth="1"/>
    <col min="10" max="10" width="14.57421875" style="358" customWidth="1"/>
    <col min="11" max="11" width="41.140625" style="333" customWidth="1"/>
    <col min="12" max="12" width="15.00390625" style="24" bestFit="1" customWidth="1"/>
    <col min="13" max="14" width="9.140625" style="333" customWidth="1"/>
    <col min="15" max="16384" width="9.140625" style="1" customWidth="1"/>
  </cols>
  <sheetData>
    <row r="1" spans="1:5" ht="23.25">
      <c r="A1" s="7" t="s">
        <v>95</v>
      </c>
      <c r="B1" s="7"/>
      <c r="C1" s="7"/>
      <c r="D1" s="7"/>
      <c r="E1" s="7"/>
    </row>
    <row r="2" spans="1:5" ht="23.25">
      <c r="A2" s="492" t="s">
        <v>94</v>
      </c>
      <c r="B2" s="492"/>
      <c r="C2" s="492"/>
      <c r="D2" s="492"/>
      <c r="E2" s="492"/>
    </row>
    <row r="3" ht="21">
      <c r="A3" s="8" t="s">
        <v>9</v>
      </c>
    </row>
    <row r="4" ht="21">
      <c r="E4" s="9" t="s">
        <v>10</v>
      </c>
    </row>
    <row r="5" spans="1:14" s="3" customFormat="1" ht="21">
      <c r="A5" s="2" t="s">
        <v>0</v>
      </c>
      <c r="B5" s="2" t="s">
        <v>7</v>
      </c>
      <c r="C5" s="2" t="s">
        <v>8</v>
      </c>
      <c r="D5" s="2" t="s">
        <v>1</v>
      </c>
      <c r="E5" s="2" t="s">
        <v>2</v>
      </c>
      <c r="G5" s="359"/>
      <c r="H5" s="360"/>
      <c r="I5" s="361"/>
      <c r="J5" s="361"/>
      <c r="K5" s="334"/>
      <c r="L5" s="335"/>
      <c r="M5" s="334"/>
      <c r="N5" s="334"/>
    </row>
    <row r="6" spans="1:14" s="5" customFormat="1" ht="21">
      <c r="A6" s="10" t="s">
        <v>3</v>
      </c>
      <c r="B6" s="11">
        <v>82101713.85000001</v>
      </c>
      <c r="C6" s="11">
        <v>4080</v>
      </c>
      <c r="D6" s="11">
        <v>11433879.350000001</v>
      </c>
      <c r="E6" s="11">
        <v>93539673.19999999</v>
      </c>
      <c r="G6" s="362"/>
      <c r="H6" s="363"/>
      <c r="I6" s="364"/>
      <c r="J6" s="365"/>
      <c r="K6" s="336"/>
      <c r="L6" s="337"/>
      <c r="M6" s="336"/>
      <c r="N6" s="336"/>
    </row>
    <row r="7" spans="1:14" s="5" customFormat="1" ht="21">
      <c r="A7" s="12" t="s">
        <v>4</v>
      </c>
      <c r="B7" s="13">
        <v>20347781.48</v>
      </c>
      <c r="C7" s="13">
        <v>626630</v>
      </c>
      <c r="D7" s="14">
        <v>3408698</v>
      </c>
      <c r="E7" s="13">
        <v>24383109.48</v>
      </c>
      <c r="G7" s="362"/>
      <c r="H7" s="363"/>
      <c r="I7" s="364"/>
      <c r="J7" s="365"/>
      <c r="K7" s="336"/>
      <c r="L7" s="337"/>
      <c r="M7" s="336"/>
      <c r="N7" s="336"/>
    </row>
    <row r="8" spans="1:14" s="5" customFormat="1" ht="21">
      <c r="A8" s="12" t="s">
        <v>5</v>
      </c>
      <c r="B8" s="13">
        <v>6618278.51</v>
      </c>
      <c r="C8" s="13">
        <v>338988</v>
      </c>
      <c r="D8" s="14">
        <v>1071173</v>
      </c>
      <c r="E8" s="13">
        <v>8028439.51</v>
      </c>
      <c r="G8" s="362"/>
      <c r="H8" s="363"/>
      <c r="I8" s="364"/>
      <c r="J8" s="365"/>
      <c r="K8" s="336"/>
      <c r="L8" s="337"/>
      <c r="M8" s="336"/>
      <c r="N8" s="336"/>
    </row>
    <row r="9" spans="1:14" s="5" customFormat="1" ht="21">
      <c r="A9" s="12" t="s">
        <v>24</v>
      </c>
      <c r="B9" s="13">
        <v>89101051.23</v>
      </c>
      <c r="C9" s="13">
        <v>3541969.39</v>
      </c>
      <c r="D9" s="13">
        <v>12199553.07</v>
      </c>
      <c r="E9" s="13">
        <v>104842573.69000001</v>
      </c>
      <c r="G9" s="362"/>
      <c r="H9" s="363"/>
      <c r="I9" s="364"/>
      <c r="J9" s="365"/>
      <c r="K9" s="336"/>
      <c r="L9" s="337"/>
      <c r="M9" s="336"/>
      <c r="N9" s="336"/>
    </row>
    <row r="10" spans="1:14" s="5" customFormat="1" ht="21">
      <c r="A10" s="12" t="s">
        <v>6</v>
      </c>
      <c r="B10" s="13">
        <v>7887580.75</v>
      </c>
      <c r="C10" s="13">
        <v>491399.99999999994</v>
      </c>
      <c r="D10" s="13">
        <v>24259.049999999996</v>
      </c>
      <c r="E10" s="13">
        <v>8403239.8</v>
      </c>
      <c r="G10" s="362"/>
      <c r="H10" s="363"/>
      <c r="I10" s="364"/>
      <c r="J10" s="365"/>
      <c r="K10" s="336"/>
      <c r="L10" s="337"/>
      <c r="M10" s="336"/>
      <c r="N10" s="336"/>
    </row>
    <row r="11" spans="1:14" s="5" customFormat="1" ht="22.5" customHeight="1">
      <c r="A11" s="12" t="s">
        <v>201</v>
      </c>
      <c r="B11" s="13">
        <v>14156.189999999999</v>
      </c>
      <c r="C11" s="14"/>
      <c r="D11" s="14"/>
      <c r="E11" s="13">
        <v>14156.189999999999</v>
      </c>
      <c r="G11" s="362"/>
      <c r="H11" s="363"/>
      <c r="I11" s="364"/>
      <c r="J11" s="365"/>
      <c r="K11" s="336"/>
      <c r="L11" s="337"/>
      <c r="M11" s="336"/>
      <c r="N11" s="336"/>
    </row>
    <row r="12" spans="1:14" s="5" customFormat="1" ht="21" customHeight="1">
      <c r="A12" s="12" t="s">
        <v>92</v>
      </c>
      <c r="B12" s="13">
        <v>1005714.29</v>
      </c>
      <c r="C12" s="13"/>
      <c r="D12" s="14"/>
      <c r="E12" s="13">
        <v>1005714.29</v>
      </c>
      <c r="G12" s="362"/>
      <c r="H12" s="363"/>
      <c r="I12" s="364"/>
      <c r="J12" s="365"/>
      <c r="K12" s="336"/>
      <c r="L12" s="337"/>
      <c r="M12" s="336"/>
      <c r="N12" s="336"/>
    </row>
    <row r="13" spans="1:10" ht="21.75" thickBot="1">
      <c r="A13" s="15" t="s">
        <v>11</v>
      </c>
      <c r="B13" s="18">
        <f>SUM(B6:B12)</f>
        <v>207076276.3</v>
      </c>
      <c r="C13" s="18">
        <f>SUM(C6:C12)</f>
        <v>5003067.390000001</v>
      </c>
      <c r="D13" s="18">
        <f>SUM(D6:D12)</f>
        <v>28137562.470000003</v>
      </c>
      <c r="E13" s="18">
        <f>SUM(E6:E12)</f>
        <v>240216906.16</v>
      </c>
      <c r="I13" s="364"/>
      <c r="J13" s="365"/>
    </row>
    <row r="14" spans="2:14" s="5" customFormat="1" ht="21.75" thickTop="1">
      <c r="B14" s="6"/>
      <c r="C14" s="6"/>
      <c r="D14" s="6"/>
      <c r="E14" s="6"/>
      <c r="G14" s="362"/>
      <c r="H14" s="363"/>
      <c r="I14" s="366"/>
      <c r="J14" s="366"/>
      <c r="K14" s="336"/>
      <c r="L14" s="337"/>
      <c r="M14" s="336"/>
      <c r="N14" s="336"/>
    </row>
    <row r="15" ht="21">
      <c r="A15" s="3" t="s">
        <v>12</v>
      </c>
    </row>
    <row r="16" spans="1:5" ht="21">
      <c r="A16" s="3" t="s">
        <v>25</v>
      </c>
      <c r="D16" s="4"/>
      <c r="E16" s="4">
        <v>327483359.63</v>
      </c>
    </row>
    <row r="17" spans="1:5" ht="21">
      <c r="A17" s="1" t="s">
        <v>13</v>
      </c>
      <c r="D17" s="4"/>
      <c r="E17" s="4"/>
    </row>
    <row r="18" spans="1:5" ht="21">
      <c r="A18" s="1" t="s">
        <v>14</v>
      </c>
      <c r="D18" s="4">
        <v>7689950.74</v>
      </c>
      <c r="E18" s="4"/>
    </row>
    <row r="19" spans="1:5" ht="21">
      <c r="A19" s="1" t="s">
        <v>15</v>
      </c>
      <c r="D19" s="4">
        <v>303903.4</v>
      </c>
      <c r="E19" s="4"/>
    </row>
    <row r="20" spans="1:5" ht="21">
      <c r="A20" s="1" t="s">
        <v>16</v>
      </c>
      <c r="D20" s="4">
        <v>6456258.470000001</v>
      </c>
      <c r="E20" s="4"/>
    </row>
    <row r="21" spans="1:5" ht="21">
      <c r="A21" s="1" t="s">
        <v>17</v>
      </c>
      <c r="D21" s="4">
        <v>250373</v>
      </c>
      <c r="E21" s="4"/>
    </row>
    <row r="22" spans="4:5" ht="21">
      <c r="D22" s="4"/>
      <c r="E22" s="4"/>
    </row>
    <row r="23" spans="1:5" ht="21" hidden="1">
      <c r="A23" s="1" t="s">
        <v>18</v>
      </c>
      <c r="D23" s="4"/>
      <c r="E23" s="4"/>
    </row>
    <row r="24" spans="1:5" ht="21">
      <c r="A24" s="1" t="s">
        <v>19</v>
      </c>
      <c r="D24" s="4">
        <v>62999926.09</v>
      </c>
      <c r="E24" s="4"/>
    </row>
    <row r="25" spans="1:5" ht="21">
      <c r="A25" s="1" t="s">
        <v>20</v>
      </c>
      <c r="D25" s="4"/>
      <c r="E25" s="4"/>
    </row>
    <row r="26" spans="1:5" ht="21">
      <c r="A26" s="1" t="s">
        <v>93</v>
      </c>
      <c r="D26" s="4">
        <v>62500</v>
      </c>
      <c r="E26" s="4"/>
    </row>
    <row r="27" spans="1:5" ht="21">
      <c r="A27" s="1" t="s">
        <v>21</v>
      </c>
      <c r="D27" s="4">
        <v>7624561.1</v>
      </c>
      <c r="E27" s="4"/>
    </row>
    <row r="28" spans="1:5" ht="21">
      <c r="A28" s="1" t="s">
        <v>22</v>
      </c>
      <c r="D28" s="4">
        <v>1761992.4499999995</v>
      </c>
      <c r="E28" s="4"/>
    </row>
    <row r="29" spans="1:5" ht="21">
      <c r="A29" s="1" t="s">
        <v>26</v>
      </c>
      <c r="D29" s="16">
        <v>116988.21999999999</v>
      </c>
      <c r="E29" s="16">
        <f>SUM(D18:D29)</f>
        <v>87266453.47</v>
      </c>
    </row>
    <row r="30" spans="1:5" ht="21.75" thickBot="1">
      <c r="A30" s="1" t="s">
        <v>23</v>
      </c>
      <c r="D30" s="4"/>
      <c r="E30" s="17">
        <f>+E16-E29</f>
        <v>240216906.16</v>
      </c>
    </row>
    <row r="31" ht="21.75" thickTop="1"/>
    <row r="32" spans="2:5" ht="21">
      <c r="B32" s="4"/>
      <c r="C32" s="4"/>
      <c r="D32" s="4"/>
      <c r="E32" s="4"/>
    </row>
  </sheetData>
  <sheetProtection/>
  <mergeCells count="1">
    <mergeCell ref="A2:E2"/>
  </mergeCells>
  <printOptions/>
  <pageMargins left="1.0236220472440944" right="0.7480314960629921" top="0.35433070866141736" bottom="0.2362204724409449" header="0.1968503937007874" footer="0.15748031496062992"/>
  <pageSetup horizontalDpi="600" verticalDpi="600" orientation="landscape" paperSize="5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76"/>
  <sheetViews>
    <sheetView zoomScaleSheetLayoutView="87" zoomScalePageLayoutView="0" workbookViewId="0" topLeftCell="A1">
      <selection activeCell="A3" sqref="A3:Q3"/>
    </sheetView>
  </sheetViews>
  <sheetFormatPr defaultColWidth="9.140625" defaultRowHeight="12.75"/>
  <cols>
    <col min="1" max="1" width="40.8515625" style="261" bestFit="1" customWidth="1"/>
    <col min="2" max="2" width="16.421875" style="261" bestFit="1" customWidth="1"/>
    <col min="3" max="3" width="16.57421875" style="261" bestFit="1" customWidth="1"/>
    <col min="4" max="5" width="15.28125" style="261" bestFit="1" customWidth="1"/>
    <col min="6" max="6" width="15.28125" style="261" customWidth="1"/>
    <col min="7" max="7" width="10.28125" style="261" customWidth="1"/>
    <col min="8" max="8" width="8.28125" style="261" bestFit="1" customWidth="1"/>
    <col min="9" max="9" width="15.7109375" style="261" customWidth="1"/>
    <col min="10" max="10" width="18.7109375" style="261" customWidth="1"/>
    <col min="11" max="11" width="16.57421875" style="261" bestFit="1" customWidth="1"/>
    <col min="12" max="13" width="16.8515625" style="261" customWidth="1"/>
    <col min="14" max="14" width="18.8515625" style="261" customWidth="1"/>
    <col min="15" max="15" width="10.57421875" style="261" customWidth="1"/>
    <col min="16" max="16" width="8.28125" style="261" bestFit="1" customWidth="1"/>
    <col min="17" max="17" width="16.140625" style="261" customWidth="1"/>
    <col min="18" max="18" width="9.8515625" style="261" bestFit="1" customWidth="1"/>
    <col min="19" max="19" width="9.140625" style="261" customWidth="1"/>
    <col min="20" max="20" width="13.57421875" style="261" customWidth="1"/>
    <col min="21" max="16384" width="9.140625" style="261" customWidth="1"/>
  </cols>
  <sheetData>
    <row r="1" spans="1:20" ht="27.75">
      <c r="A1" s="552" t="s">
        <v>95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552"/>
      <c r="N1" s="552"/>
      <c r="O1" s="552"/>
      <c r="P1" s="552"/>
      <c r="Q1" s="552"/>
      <c r="R1" s="552"/>
      <c r="S1" s="552"/>
      <c r="T1" s="552"/>
    </row>
    <row r="2" spans="1:20" ht="27.75">
      <c r="A2" s="552" t="s">
        <v>175</v>
      </c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2"/>
      <c r="Q2" s="552"/>
      <c r="R2" s="552"/>
      <c r="S2" s="552"/>
      <c r="T2" s="552"/>
    </row>
    <row r="3" spans="1:17" ht="24">
      <c r="A3" s="553" t="s">
        <v>73</v>
      </c>
      <c r="B3" s="553"/>
      <c r="C3" s="553"/>
      <c r="D3" s="553"/>
      <c r="E3" s="553"/>
      <c r="F3" s="553"/>
      <c r="G3" s="553"/>
      <c r="H3" s="553"/>
      <c r="I3" s="553"/>
      <c r="J3" s="553"/>
      <c r="K3" s="553"/>
      <c r="L3" s="553"/>
      <c r="M3" s="553"/>
      <c r="N3" s="553"/>
      <c r="O3" s="553"/>
      <c r="P3" s="553"/>
      <c r="Q3" s="553"/>
    </row>
    <row r="4" spans="1:20" ht="24">
      <c r="A4" s="262"/>
      <c r="B4" s="262"/>
      <c r="C4" s="262"/>
      <c r="D4" s="262"/>
      <c r="E4" s="262"/>
      <c r="F4" s="262"/>
      <c r="G4" s="262"/>
      <c r="H4" s="262"/>
      <c r="I4" s="263"/>
      <c r="J4" s="262"/>
      <c r="K4" s="262"/>
      <c r="L4" s="262"/>
      <c r="M4" s="262"/>
      <c r="N4" s="262"/>
      <c r="O4" s="262"/>
      <c r="P4" s="262"/>
      <c r="T4" s="263" t="s">
        <v>10</v>
      </c>
    </row>
    <row r="5" spans="1:20" ht="24">
      <c r="A5" s="554" t="s">
        <v>60</v>
      </c>
      <c r="B5" s="557" t="s">
        <v>176</v>
      </c>
      <c r="C5" s="558"/>
      <c r="D5" s="558"/>
      <c r="E5" s="558"/>
      <c r="F5" s="558"/>
      <c r="G5" s="558"/>
      <c r="H5" s="558"/>
      <c r="I5" s="559"/>
      <c r="J5" s="557" t="s">
        <v>177</v>
      </c>
      <c r="K5" s="558"/>
      <c r="L5" s="558"/>
      <c r="M5" s="558"/>
      <c r="N5" s="558"/>
      <c r="O5" s="558"/>
      <c r="P5" s="558"/>
      <c r="Q5" s="559"/>
      <c r="R5" s="560" t="s">
        <v>62</v>
      </c>
      <c r="S5" s="560"/>
      <c r="T5" s="560"/>
    </row>
    <row r="6" spans="1:20" ht="24" customHeight="1">
      <c r="A6" s="555"/>
      <c r="B6" s="550" t="s">
        <v>7</v>
      </c>
      <c r="C6" s="550" t="s">
        <v>8</v>
      </c>
      <c r="D6" s="550" t="s">
        <v>1</v>
      </c>
      <c r="E6" s="550" t="s">
        <v>36</v>
      </c>
      <c r="F6" s="550" t="s">
        <v>37</v>
      </c>
      <c r="G6" s="551" t="s">
        <v>38</v>
      </c>
      <c r="H6" s="550" t="s">
        <v>39</v>
      </c>
      <c r="I6" s="550" t="s">
        <v>40</v>
      </c>
      <c r="J6" s="550" t="s">
        <v>7</v>
      </c>
      <c r="K6" s="550" t="s">
        <v>8</v>
      </c>
      <c r="L6" s="550" t="s">
        <v>1</v>
      </c>
      <c r="M6" s="550" t="s">
        <v>36</v>
      </c>
      <c r="N6" s="550" t="s">
        <v>37</v>
      </c>
      <c r="O6" s="551" t="s">
        <v>38</v>
      </c>
      <c r="P6" s="550" t="s">
        <v>39</v>
      </c>
      <c r="Q6" s="550" t="s">
        <v>40</v>
      </c>
      <c r="R6" s="264" t="s">
        <v>37</v>
      </c>
      <c r="S6" s="264" t="s">
        <v>39</v>
      </c>
      <c r="T6" s="264" t="s">
        <v>40</v>
      </c>
    </row>
    <row r="7" spans="1:20" ht="72">
      <c r="A7" s="555"/>
      <c r="B7" s="550"/>
      <c r="C7" s="550"/>
      <c r="D7" s="550"/>
      <c r="E7" s="550"/>
      <c r="F7" s="550"/>
      <c r="G7" s="551"/>
      <c r="H7" s="550"/>
      <c r="I7" s="550"/>
      <c r="J7" s="550"/>
      <c r="K7" s="550"/>
      <c r="L7" s="550"/>
      <c r="M7" s="550"/>
      <c r="N7" s="550"/>
      <c r="O7" s="551"/>
      <c r="P7" s="550"/>
      <c r="Q7" s="550"/>
      <c r="R7" s="265" t="s">
        <v>64</v>
      </c>
      <c r="S7" s="265" t="s">
        <v>64</v>
      </c>
      <c r="T7" s="265" t="s">
        <v>64</v>
      </c>
    </row>
    <row r="8" spans="1:20" s="267" customFormat="1" ht="24">
      <c r="A8" s="556"/>
      <c r="B8" s="550"/>
      <c r="C8" s="550"/>
      <c r="D8" s="550"/>
      <c r="E8" s="550"/>
      <c r="F8" s="550"/>
      <c r="G8" s="551"/>
      <c r="H8" s="550"/>
      <c r="I8" s="550"/>
      <c r="J8" s="550"/>
      <c r="K8" s="550"/>
      <c r="L8" s="550"/>
      <c r="M8" s="550"/>
      <c r="N8" s="550"/>
      <c r="O8" s="551"/>
      <c r="P8" s="550"/>
      <c r="Q8" s="550"/>
      <c r="R8" s="442" t="s">
        <v>65</v>
      </c>
      <c r="S8" s="442" t="s">
        <v>65</v>
      </c>
      <c r="T8" s="442" t="s">
        <v>65</v>
      </c>
    </row>
    <row r="9" spans="1:20" ht="24">
      <c r="A9" s="387" t="s">
        <v>171</v>
      </c>
      <c r="B9" s="388"/>
      <c r="C9" s="388"/>
      <c r="D9" s="388"/>
      <c r="E9" s="388"/>
      <c r="F9" s="389"/>
      <c r="G9" s="390"/>
      <c r="H9" s="391"/>
      <c r="I9" s="392"/>
      <c r="J9" s="436">
        <v>25975425.520495392</v>
      </c>
      <c r="K9" s="388">
        <v>1750145.9409757282</v>
      </c>
      <c r="L9" s="388">
        <v>1471178.2946010975</v>
      </c>
      <c r="M9" s="388">
        <v>125.34538430521822</v>
      </c>
      <c r="N9" s="388">
        <f aca="true" t="shared" si="0" ref="N9:N18">SUM(J9:M9)</f>
        <v>29196875.101456523</v>
      </c>
      <c r="O9" s="390">
        <v>5</v>
      </c>
      <c r="P9" s="391" t="s">
        <v>42</v>
      </c>
      <c r="Q9" s="391">
        <f>+N9/O9</f>
        <v>5839375.020291304</v>
      </c>
      <c r="R9" s="415">
        <v>100</v>
      </c>
      <c r="S9" s="415">
        <v>100</v>
      </c>
      <c r="T9" s="415">
        <v>100</v>
      </c>
    </row>
    <row r="10" spans="1:20" ht="24">
      <c r="A10" s="383"/>
      <c r="B10" s="66"/>
      <c r="C10" s="66"/>
      <c r="D10" s="66"/>
      <c r="E10" s="66"/>
      <c r="F10" s="368"/>
      <c r="G10" s="384"/>
      <c r="H10" s="385"/>
      <c r="I10" s="386"/>
      <c r="J10" s="441">
        <v>25975425.520495392</v>
      </c>
      <c r="K10" s="66">
        <v>1750145.9409757282</v>
      </c>
      <c r="L10" s="66">
        <v>1471178.2946010975</v>
      </c>
      <c r="M10" s="66">
        <v>125.34538430521822</v>
      </c>
      <c r="N10" s="66">
        <f t="shared" si="0"/>
        <v>29196875.101456523</v>
      </c>
      <c r="O10" s="384"/>
      <c r="P10" s="385"/>
      <c r="Q10" s="385"/>
      <c r="R10" s="386"/>
      <c r="S10" s="443"/>
      <c r="T10" s="443"/>
    </row>
    <row r="11" spans="1:20" ht="24">
      <c r="A11" s="393" t="s">
        <v>172</v>
      </c>
      <c r="B11" s="352"/>
      <c r="C11" s="352"/>
      <c r="D11" s="352"/>
      <c r="E11" s="352"/>
      <c r="F11" s="394"/>
      <c r="G11" s="395"/>
      <c r="H11" s="371"/>
      <c r="I11" s="394"/>
      <c r="J11" s="437">
        <v>6888166.956674095</v>
      </c>
      <c r="K11" s="352">
        <v>11041.297459644251</v>
      </c>
      <c r="L11" s="352">
        <v>7042029.249422065</v>
      </c>
      <c r="M11" s="352">
        <v>0</v>
      </c>
      <c r="N11" s="352">
        <f t="shared" si="0"/>
        <v>13941237.503555804</v>
      </c>
      <c r="O11" s="395">
        <v>5</v>
      </c>
      <c r="P11" s="371" t="s">
        <v>42</v>
      </c>
      <c r="Q11" s="371">
        <f>+N11/O11</f>
        <v>2788247.5007111607</v>
      </c>
      <c r="R11" s="415">
        <v>100</v>
      </c>
      <c r="S11" s="415">
        <v>100</v>
      </c>
      <c r="T11" s="415">
        <v>100</v>
      </c>
    </row>
    <row r="12" spans="1:20" ht="24">
      <c r="A12" s="383"/>
      <c r="B12" s="397"/>
      <c r="C12" s="397"/>
      <c r="D12" s="397"/>
      <c r="E12" s="397"/>
      <c r="F12" s="398"/>
      <c r="G12" s="396"/>
      <c r="H12" s="116"/>
      <c r="I12" s="69"/>
      <c r="J12" s="441">
        <v>6888166.956674095</v>
      </c>
      <c r="K12" s="397">
        <v>11041.297459644251</v>
      </c>
      <c r="L12" s="397">
        <v>7042029.249422065</v>
      </c>
      <c r="M12" s="397">
        <v>0</v>
      </c>
      <c r="N12" s="397">
        <f t="shared" si="0"/>
        <v>13941237.503555804</v>
      </c>
      <c r="O12" s="396"/>
      <c r="P12" s="116"/>
      <c r="Q12" s="116"/>
      <c r="R12" s="69"/>
      <c r="S12" s="443"/>
      <c r="T12" s="443"/>
    </row>
    <row r="13" spans="1:20" ht="24">
      <c r="A13" s="381" t="s">
        <v>173</v>
      </c>
      <c r="B13" s="41"/>
      <c r="C13" s="41"/>
      <c r="D13" s="41"/>
      <c r="E13" s="41"/>
      <c r="F13" s="91"/>
      <c r="G13" s="382"/>
      <c r="H13" s="350"/>
      <c r="I13" s="374"/>
      <c r="J13" s="438">
        <v>142212778.6435518</v>
      </c>
      <c r="K13" s="41">
        <v>2694310.1416264703</v>
      </c>
      <c r="L13" s="41">
        <v>18011382.142155066</v>
      </c>
      <c r="M13" s="41">
        <v>7303564.17094087</v>
      </c>
      <c r="N13" s="41">
        <f t="shared" si="0"/>
        <v>170222035.09827423</v>
      </c>
      <c r="O13" s="382">
        <v>883</v>
      </c>
      <c r="P13" s="350" t="s">
        <v>42</v>
      </c>
      <c r="Q13" s="350">
        <f>+N13/O13</f>
        <v>192776.9366911373</v>
      </c>
      <c r="R13" s="415">
        <v>100</v>
      </c>
      <c r="S13" s="415">
        <v>100</v>
      </c>
      <c r="T13" s="415">
        <v>100</v>
      </c>
    </row>
    <row r="14" spans="1:20" ht="24">
      <c r="A14" s="144" t="s">
        <v>174</v>
      </c>
      <c r="B14" s="33"/>
      <c r="C14" s="33"/>
      <c r="D14" s="33"/>
      <c r="E14" s="33"/>
      <c r="F14" s="38"/>
      <c r="G14" s="145"/>
      <c r="H14" s="110"/>
      <c r="I14" s="102"/>
      <c r="J14" s="439">
        <v>11504821.099567559</v>
      </c>
      <c r="K14" s="33">
        <v>23378.002333506174</v>
      </c>
      <c r="L14" s="33">
        <v>690415.6184263369</v>
      </c>
      <c r="M14" s="33">
        <v>163.13160457271943</v>
      </c>
      <c r="N14" s="41">
        <f t="shared" si="0"/>
        <v>12218777.851931976</v>
      </c>
      <c r="O14" s="145">
        <v>6</v>
      </c>
      <c r="P14" s="110" t="s">
        <v>115</v>
      </c>
      <c r="Q14" s="350">
        <f>+N14/O14</f>
        <v>2036462.975321996</v>
      </c>
      <c r="R14" s="415">
        <v>100</v>
      </c>
      <c r="S14" s="415">
        <v>100</v>
      </c>
      <c r="T14" s="415">
        <v>100</v>
      </c>
    </row>
    <row r="15" spans="1:20" ht="21">
      <c r="A15" s="146"/>
      <c r="B15" s="40"/>
      <c r="C15" s="40"/>
      <c r="D15" s="40"/>
      <c r="E15" s="40"/>
      <c r="F15" s="42"/>
      <c r="G15" s="153"/>
      <c r="H15" s="111"/>
      <c r="I15" s="96"/>
      <c r="J15" s="440">
        <v>5655105.773447164</v>
      </c>
      <c r="K15" s="40">
        <v>16545.2442899549</v>
      </c>
      <c r="L15" s="40">
        <v>418487.2666615599</v>
      </c>
      <c r="M15" s="40">
        <v>654879.920609276</v>
      </c>
      <c r="N15" s="352">
        <f t="shared" si="0"/>
        <v>6745018.205007955</v>
      </c>
      <c r="O15" s="153">
        <v>274</v>
      </c>
      <c r="P15" s="111" t="s">
        <v>67</v>
      </c>
      <c r="Q15" s="350">
        <f>+N15/O15</f>
        <v>24616.854762802755</v>
      </c>
      <c r="R15" s="415">
        <v>100</v>
      </c>
      <c r="S15" s="415">
        <v>100</v>
      </c>
      <c r="T15" s="415">
        <v>100</v>
      </c>
    </row>
    <row r="16" spans="1:20" ht="21">
      <c r="A16" s="144"/>
      <c r="B16" s="33"/>
      <c r="C16" s="33"/>
      <c r="D16" s="33"/>
      <c r="E16" s="33"/>
      <c r="F16" s="38"/>
      <c r="G16" s="145"/>
      <c r="H16" s="110"/>
      <c r="I16" s="102"/>
      <c r="J16" s="439">
        <v>3775473.43620326</v>
      </c>
      <c r="K16" s="33">
        <v>9493.063426793047</v>
      </c>
      <c r="L16" s="33">
        <v>280355.8303686245</v>
      </c>
      <c r="M16" s="33">
        <v>444507.23146096425</v>
      </c>
      <c r="N16" s="33">
        <f t="shared" si="0"/>
        <v>4509829.561459642</v>
      </c>
      <c r="O16" s="145">
        <v>3</v>
      </c>
      <c r="P16" s="110" t="s">
        <v>53</v>
      </c>
      <c r="Q16" s="350">
        <f>+N16/O16</f>
        <v>1503276.5204865474</v>
      </c>
      <c r="R16" s="415">
        <v>100</v>
      </c>
      <c r="S16" s="415">
        <v>100</v>
      </c>
      <c r="T16" s="415">
        <v>100</v>
      </c>
    </row>
    <row r="17" spans="1:20" ht="21">
      <c r="A17" s="146"/>
      <c r="B17" s="40"/>
      <c r="C17" s="40"/>
      <c r="D17" s="40"/>
      <c r="E17" s="40"/>
      <c r="F17" s="42"/>
      <c r="G17" s="153"/>
      <c r="H17" s="111"/>
      <c r="I17" s="96"/>
      <c r="J17" s="440">
        <v>3176924.12006072</v>
      </c>
      <c r="K17" s="40">
        <v>6753.699887902849</v>
      </c>
      <c r="L17" s="40">
        <v>199455.01836524988</v>
      </c>
      <c r="M17" s="40">
        <v>0</v>
      </c>
      <c r="N17" s="33">
        <f t="shared" si="0"/>
        <v>3383132.838313873</v>
      </c>
      <c r="O17" s="153">
        <v>1</v>
      </c>
      <c r="P17" s="111" t="s">
        <v>44</v>
      </c>
      <c r="Q17" s="350">
        <f>+N17/O17</f>
        <v>3383132.838313873</v>
      </c>
      <c r="R17" s="415">
        <v>100</v>
      </c>
      <c r="S17" s="415">
        <v>100</v>
      </c>
      <c r="T17" s="415">
        <v>100</v>
      </c>
    </row>
    <row r="18" spans="1:20" ht="21">
      <c r="A18" s="387"/>
      <c r="B18" s="388"/>
      <c r="C18" s="388"/>
      <c r="D18" s="388"/>
      <c r="E18" s="388"/>
      <c r="F18" s="389"/>
      <c r="G18" s="390"/>
      <c r="H18" s="391"/>
      <c r="I18" s="392"/>
      <c r="J18" s="448">
        <f>SUM(J13:J17)</f>
        <v>166325103.0728305</v>
      </c>
      <c r="K18" s="448">
        <f>SUM(K13:K17)</f>
        <v>2750480.1515646274</v>
      </c>
      <c r="L18" s="448">
        <f>SUM(L13:L17)</f>
        <v>19600095.875976834</v>
      </c>
      <c r="M18" s="448">
        <f>SUM(M13:M17)</f>
        <v>8403114.454615682</v>
      </c>
      <c r="N18" s="388">
        <f t="shared" si="0"/>
        <v>197078793.55498764</v>
      </c>
      <c r="O18" s="390"/>
      <c r="P18" s="391"/>
      <c r="Q18" s="391"/>
      <c r="R18" s="392"/>
      <c r="S18" s="449"/>
      <c r="T18" s="449"/>
    </row>
    <row r="19" spans="1:20" ht="21" customHeight="1" thickBot="1">
      <c r="A19" s="427"/>
      <c r="B19" s="428"/>
      <c r="C19" s="428"/>
      <c r="D19" s="428"/>
      <c r="E19" s="428"/>
      <c r="F19" s="428"/>
      <c r="G19" s="429"/>
      <c r="H19" s="430"/>
      <c r="I19" s="477"/>
      <c r="J19" s="478">
        <f>+J10+J12+J18</f>
        <v>199188695.54999998</v>
      </c>
      <c r="K19" s="478">
        <f>+K10+K12+K18</f>
        <v>4511667.39</v>
      </c>
      <c r="L19" s="478">
        <f>+L10+L12+L18</f>
        <v>28113303.419999994</v>
      </c>
      <c r="M19" s="478">
        <f>+M10+M12+M18</f>
        <v>8403239.799999988</v>
      </c>
      <c r="N19" s="478">
        <f>+N10+N12+N18</f>
        <v>240216906.15999997</v>
      </c>
      <c r="O19" s="428"/>
      <c r="P19" s="429"/>
      <c r="Q19" s="430"/>
      <c r="R19" s="477"/>
      <c r="S19" s="268"/>
      <c r="T19" s="268"/>
    </row>
    <row r="20" spans="2:17" ht="21.75" thickTop="1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2:17" ht="21">
      <c r="B21" s="4"/>
      <c r="C21" s="4"/>
      <c r="D21" s="4"/>
      <c r="E21" s="4"/>
      <c r="F21" s="4"/>
      <c r="G21" s="4"/>
      <c r="H21" s="4"/>
      <c r="I21" s="4"/>
      <c r="J21" s="4"/>
      <c r="K21" s="22" t="s">
        <v>12</v>
      </c>
      <c r="L21" s="414" t="s">
        <v>196</v>
      </c>
      <c r="M21" s="4"/>
      <c r="N21" s="4"/>
      <c r="O21" s="4"/>
      <c r="P21" s="4"/>
      <c r="Q21" s="4"/>
    </row>
    <row r="22" spans="2:20" ht="21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T22" s="271"/>
    </row>
    <row r="23" spans="2:17" ht="21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2:17" ht="21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2:17" ht="21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2:17" ht="21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2:17" ht="21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2:17" ht="2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2:17" ht="21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2:17" ht="21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2:17" ht="21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2:17" ht="21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2:17" ht="21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2:17" ht="21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2:17" ht="21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2:17" ht="21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2:17" ht="21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2:17" ht="21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2:17" ht="21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2:17" ht="2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ht="21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2:17" ht="21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2:17" ht="21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2:17" ht="21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2:17" ht="21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2:17" ht="21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2:17" ht="21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2:17" ht="21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2:17" ht="21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2:17" ht="21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2:17" ht="21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2:17" ht="21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2:17" ht="21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2:17" ht="21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2:17" ht="21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2:17" ht="21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2:17" ht="21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2:17" ht="21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2:17" ht="21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2:17" ht="21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2:17" ht="21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2:17" ht="21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2:17" ht="21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2:17" ht="21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</row>
    <row r="65" spans="2:17" ht="21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</row>
    <row r="66" spans="2:17" ht="21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2:17" ht="21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2:17" ht="21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</row>
    <row r="69" spans="2:17" ht="21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2:17" ht="21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2:17" ht="21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</row>
    <row r="72" spans="2:17" ht="21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</row>
    <row r="73" spans="2:17" ht="21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</row>
    <row r="74" spans="2:17" ht="21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</row>
    <row r="76" spans="2:14" ht="21">
      <c r="B76" s="269"/>
      <c r="C76" s="269"/>
      <c r="D76" s="269"/>
      <c r="E76" s="269"/>
      <c r="F76" s="269"/>
      <c r="J76" s="269"/>
      <c r="K76" s="269"/>
      <c r="L76" s="269"/>
      <c r="M76" s="269"/>
      <c r="N76" s="269"/>
    </row>
  </sheetData>
  <sheetProtection/>
  <mergeCells count="23">
    <mergeCell ref="C6:C8"/>
    <mergeCell ref="D6:D8"/>
    <mergeCell ref="E6:E8"/>
    <mergeCell ref="I6:I8"/>
    <mergeCell ref="J6:J8"/>
    <mergeCell ref="K6:K8"/>
    <mergeCell ref="A1:T1"/>
    <mergeCell ref="A3:Q3"/>
    <mergeCell ref="A5:A8"/>
    <mergeCell ref="B5:I5"/>
    <mergeCell ref="J5:Q5"/>
    <mergeCell ref="R5:T5"/>
    <mergeCell ref="B6:B8"/>
    <mergeCell ref="A2:T2"/>
    <mergeCell ref="L6:L8"/>
    <mergeCell ref="M6:M8"/>
    <mergeCell ref="N6:N8"/>
    <mergeCell ref="O6:O8"/>
    <mergeCell ref="P6:P8"/>
    <mergeCell ref="Q6:Q8"/>
    <mergeCell ref="F6:F8"/>
    <mergeCell ref="G6:G8"/>
    <mergeCell ref="H6:H8"/>
  </mergeCells>
  <printOptions/>
  <pageMargins left="0.36" right="0.26" top="0.5" bottom="0.25" header="0.31" footer="0.17"/>
  <pageSetup horizontalDpi="600" verticalDpi="600" orientation="landscape" paperSize="5" scale="57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29"/>
  <sheetViews>
    <sheetView zoomScale="96" zoomScaleNormal="96" zoomScaleSheetLayoutView="216" zoomScalePageLayoutView="0" workbookViewId="0" topLeftCell="A1">
      <selection activeCell="A3" sqref="A3"/>
    </sheetView>
  </sheetViews>
  <sheetFormatPr defaultColWidth="9.140625" defaultRowHeight="12.75"/>
  <cols>
    <col min="1" max="1" width="57.57421875" style="0" customWidth="1"/>
    <col min="2" max="2" width="13.421875" style="0" customWidth="1"/>
    <col min="3" max="3" width="14.57421875" style="0" customWidth="1"/>
    <col min="4" max="4" width="14.421875" style="0" customWidth="1"/>
    <col min="5" max="5" width="17.7109375" style="0" customWidth="1"/>
    <col min="6" max="6" width="15.421875" style="0" customWidth="1"/>
    <col min="7" max="7" width="12.57421875" style="0" customWidth="1"/>
    <col min="8" max="8" width="12.8515625" style="0" customWidth="1"/>
    <col min="9" max="9" width="15.57421875" style="0" customWidth="1"/>
    <col min="10" max="10" width="14.140625" style="0" hidden="1" customWidth="1"/>
    <col min="11" max="11" width="16.28125" style="0" customWidth="1"/>
    <col min="12" max="12" width="12.8515625" style="0" customWidth="1"/>
    <col min="13" max="14" width="15.57421875" style="0" customWidth="1"/>
    <col min="15" max="15" width="17.140625" style="0" customWidth="1"/>
    <col min="16" max="16" width="18.140625" style="0" customWidth="1"/>
    <col min="17" max="17" width="18.8515625" style="0" customWidth="1"/>
    <col min="18" max="18" width="17.00390625" style="0" customWidth="1"/>
    <col min="19" max="19" width="16.421875" style="0" customWidth="1"/>
    <col min="20" max="20" width="20.7109375" style="0" customWidth="1"/>
    <col min="21" max="21" width="18.8515625" style="0" customWidth="1"/>
    <col min="22" max="22" width="18.28125" style="0" customWidth="1"/>
    <col min="23" max="23" width="10.28125" style="0" customWidth="1"/>
    <col min="24" max="24" width="13.57421875" style="0" customWidth="1"/>
    <col min="25" max="25" width="11.28125" style="0" customWidth="1"/>
  </cols>
  <sheetData>
    <row r="1" spans="1:25" ht="23.25">
      <c r="A1" s="576" t="s">
        <v>95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  <c r="N1" s="576"/>
      <c r="O1" s="576"/>
      <c r="P1" s="576"/>
      <c r="Q1" s="576"/>
      <c r="R1" s="576"/>
      <c r="S1" s="576"/>
      <c r="T1" s="576"/>
      <c r="U1" s="576"/>
      <c r="V1" s="576"/>
      <c r="W1" s="576"/>
      <c r="X1" s="576"/>
      <c r="Y1" s="576"/>
    </row>
    <row r="2" spans="1:25" ht="23.25">
      <c r="A2" s="576" t="s">
        <v>175</v>
      </c>
      <c r="B2" s="576"/>
      <c r="C2" s="576"/>
      <c r="D2" s="576"/>
      <c r="E2" s="576"/>
      <c r="F2" s="576"/>
      <c r="G2" s="576"/>
      <c r="H2" s="576"/>
      <c r="I2" s="576"/>
      <c r="J2" s="576"/>
      <c r="K2" s="576"/>
      <c r="L2" s="576"/>
      <c r="M2" s="576"/>
      <c r="N2" s="576"/>
      <c r="O2" s="576"/>
      <c r="P2" s="576"/>
      <c r="Q2" s="576"/>
      <c r="R2" s="576"/>
      <c r="S2" s="576"/>
      <c r="T2" s="576"/>
      <c r="U2" s="576"/>
      <c r="V2" s="576"/>
      <c r="W2" s="576"/>
      <c r="X2" s="576"/>
      <c r="Y2" s="576"/>
    </row>
    <row r="3" spans="1:25" ht="21">
      <c r="A3" s="273" t="s">
        <v>74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4"/>
      <c r="N3" s="24"/>
      <c r="O3" s="24"/>
      <c r="P3" s="24"/>
      <c r="Q3" s="24"/>
      <c r="R3" s="24"/>
      <c r="S3" s="24"/>
      <c r="T3" s="24"/>
      <c r="U3" s="24"/>
      <c r="V3" s="24"/>
      <c r="W3" s="272"/>
      <c r="X3" s="272"/>
      <c r="Y3" s="272"/>
    </row>
    <row r="4" spans="1:25" ht="21.75" thickBot="1">
      <c r="A4" s="273"/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4"/>
      <c r="N4" s="24"/>
      <c r="O4" s="24"/>
      <c r="P4" s="24"/>
      <c r="Q4" s="24"/>
      <c r="R4" s="24"/>
      <c r="S4" s="24"/>
      <c r="T4" s="24"/>
      <c r="U4" s="24"/>
      <c r="V4" s="24"/>
      <c r="W4" s="272"/>
      <c r="X4" s="272"/>
      <c r="Y4" s="274" t="s">
        <v>10</v>
      </c>
    </row>
    <row r="5" spans="1:25" s="273" customFormat="1" ht="21">
      <c r="A5" s="577" t="s">
        <v>28</v>
      </c>
      <c r="B5" s="582" t="s">
        <v>181</v>
      </c>
      <c r="C5" s="583"/>
      <c r="D5" s="583"/>
      <c r="E5" s="583"/>
      <c r="F5" s="583"/>
      <c r="G5" s="583"/>
      <c r="H5" s="583"/>
      <c r="I5" s="583"/>
      <c r="J5" s="583"/>
      <c r="K5" s="583"/>
      <c r="L5" s="584"/>
      <c r="M5" s="585" t="s">
        <v>182</v>
      </c>
      <c r="N5" s="586"/>
      <c r="O5" s="586"/>
      <c r="P5" s="586"/>
      <c r="Q5" s="586"/>
      <c r="R5" s="586"/>
      <c r="S5" s="586"/>
      <c r="T5" s="586"/>
      <c r="U5" s="586"/>
      <c r="V5" s="587"/>
      <c r="W5" s="275" t="s">
        <v>75</v>
      </c>
      <c r="X5" s="276" t="s">
        <v>76</v>
      </c>
      <c r="Y5" s="277" t="s">
        <v>37</v>
      </c>
    </row>
    <row r="6" spans="1:25" s="273" customFormat="1" ht="21">
      <c r="A6" s="578"/>
      <c r="B6" s="588" t="s">
        <v>75</v>
      </c>
      <c r="C6" s="589"/>
      <c r="D6" s="589"/>
      <c r="E6" s="590" t="s">
        <v>76</v>
      </c>
      <c r="F6" s="591"/>
      <c r="G6" s="591"/>
      <c r="H6" s="591"/>
      <c r="I6" s="591"/>
      <c r="J6" s="591"/>
      <c r="K6" s="592"/>
      <c r="L6" s="593" t="s">
        <v>37</v>
      </c>
      <c r="M6" s="596" t="s">
        <v>75</v>
      </c>
      <c r="N6" s="531"/>
      <c r="O6" s="531"/>
      <c r="P6" s="537" t="s">
        <v>76</v>
      </c>
      <c r="Q6" s="538"/>
      <c r="R6" s="538"/>
      <c r="S6" s="538"/>
      <c r="T6" s="538"/>
      <c r="U6" s="539"/>
      <c r="V6" s="570" t="s">
        <v>37</v>
      </c>
      <c r="W6" s="278" t="s">
        <v>77</v>
      </c>
      <c r="X6" s="279" t="s">
        <v>77</v>
      </c>
      <c r="Y6" s="280" t="s">
        <v>77</v>
      </c>
    </row>
    <row r="7" spans="1:25" s="273" customFormat="1" ht="24" customHeight="1">
      <c r="A7" s="579"/>
      <c r="B7" s="573" t="s">
        <v>3</v>
      </c>
      <c r="C7" s="564" t="s">
        <v>6</v>
      </c>
      <c r="D7" s="564" t="s">
        <v>78</v>
      </c>
      <c r="E7" s="564" t="s">
        <v>24</v>
      </c>
      <c r="F7" s="564" t="s">
        <v>4</v>
      </c>
      <c r="G7" s="564" t="s">
        <v>5</v>
      </c>
      <c r="H7" s="564" t="s">
        <v>80</v>
      </c>
      <c r="I7" s="564" t="s">
        <v>31</v>
      </c>
      <c r="J7" s="564" t="s">
        <v>79</v>
      </c>
      <c r="K7" s="564" t="s">
        <v>81</v>
      </c>
      <c r="L7" s="594"/>
      <c r="M7" s="567" t="s">
        <v>3</v>
      </c>
      <c r="N7" s="561" t="s">
        <v>6</v>
      </c>
      <c r="O7" s="561" t="s">
        <v>78</v>
      </c>
      <c r="P7" s="561" t="s">
        <v>24</v>
      </c>
      <c r="Q7" s="561" t="s">
        <v>4</v>
      </c>
      <c r="R7" s="561" t="s">
        <v>5</v>
      </c>
      <c r="S7" s="561" t="s">
        <v>80</v>
      </c>
      <c r="T7" s="561" t="s">
        <v>31</v>
      </c>
      <c r="U7" s="561" t="s">
        <v>81</v>
      </c>
      <c r="V7" s="571"/>
      <c r="W7" s="278" t="s">
        <v>82</v>
      </c>
      <c r="X7" s="279" t="s">
        <v>82</v>
      </c>
      <c r="Y7" s="280" t="s">
        <v>82</v>
      </c>
    </row>
    <row r="8" spans="1:25" s="273" customFormat="1" ht="24" customHeight="1">
      <c r="A8" s="580"/>
      <c r="B8" s="574"/>
      <c r="C8" s="565"/>
      <c r="D8" s="565"/>
      <c r="E8" s="565"/>
      <c r="F8" s="565"/>
      <c r="G8" s="565"/>
      <c r="H8" s="565"/>
      <c r="I8" s="565"/>
      <c r="J8" s="565"/>
      <c r="K8" s="565"/>
      <c r="L8" s="594"/>
      <c r="M8" s="568"/>
      <c r="N8" s="562"/>
      <c r="O8" s="562"/>
      <c r="P8" s="562"/>
      <c r="Q8" s="562"/>
      <c r="R8" s="562"/>
      <c r="S8" s="562"/>
      <c r="T8" s="562"/>
      <c r="U8" s="562"/>
      <c r="V8" s="571"/>
      <c r="W8" s="278"/>
      <c r="X8" s="279"/>
      <c r="Y8" s="280"/>
    </row>
    <row r="9" spans="1:25" s="273" customFormat="1" ht="21.75" thickBot="1">
      <c r="A9" s="581"/>
      <c r="B9" s="575"/>
      <c r="C9" s="566"/>
      <c r="D9" s="566"/>
      <c r="E9" s="566"/>
      <c r="F9" s="566"/>
      <c r="G9" s="566"/>
      <c r="H9" s="566"/>
      <c r="I9" s="566"/>
      <c r="J9" s="566"/>
      <c r="K9" s="566"/>
      <c r="L9" s="595"/>
      <c r="M9" s="569"/>
      <c r="N9" s="563"/>
      <c r="O9" s="563"/>
      <c r="P9" s="563"/>
      <c r="Q9" s="563"/>
      <c r="R9" s="563"/>
      <c r="S9" s="563"/>
      <c r="T9" s="563"/>
      <c r="U9" s="563"/>
      <c r="V9" s="572"/>
      <c r="W9" s="281"/>
      <c r="X9" s="282"/>
      <c r="Y9" s="283"/>
    </row>
    <row r="10" spans="1:25" s="273" customFormat="1" ht="21">
      <c r="A10" s="284" t="s">
        <v>32</v>
      </c>
      <c r="B10" s="285"/>
      <c r="C10" s="286"/>
      <c r="D10" s="286"/>
      <c r="E10" s="286"/>
      <c r="F10" s="286"/>
      <c r="G10" s="286"/>
      <c r="H10" s="286"/>
      <c r="I10" s="286"/>
      <c r="J10" s="286"/>
      <c r="K10" s="287"/>
      <c r="L10" s="288"/>
      <c r="M10" s="289"/>
      <c r="N10" s="211"/>
      <c r="O10" s="211"/>
      <c r="P10" s="211"/>
      <c r="Q10" s="211"/>
      <c r="R10" s="211"/>
      <c r="S10" s="211"/>
      <c r="T10" s="211"/>
      <c r="U10" s="211"/>
      <c r="V10" s="290"/>
      <c r="W10" s="445"/>
      <c r="X10" s="445"/>
      <c r="Y10" s="445"/>
    </row>
    <row r="11" spans="1:25" s="300" customFormat="1" ht="21">
      <c r="A11" s="291" t="s">
        <v>97</v>
      </c>
      <c r="B11" s="292"/>
      <c r="C11" s="293"/>
      <c r="D11" s="293"/>
      <c r="E11" s="293"/>
      <c r="F11" s="293"/>
      <c r="G11" s="293"/>
      <c r="H11" s="293"/>
      <c r="I11" s="293"/>
      <c r="J11" s="293"/>
      <c r="K11" s="294"/>
      <c r="L11" s="295"/>
      <c r="M11" s="296">
        <v>39480</v>
      </c>
      <c r="N11" s="297">
        <v>517.1600000000001</v>
      </c>
      <c r="O11" s="297">
        <f>SUM(M11:N11)</f>
        <v>39997.16</v>
      </c>
      <c r="P11" s="297">
        <v>10189953.770000001</v>
      </c>
      <c r="Q11" s="297">
        <v>3529026.01</v>
      </c>
      <c r="R11" s="297">
        <v>2067986.64</v>
      </c>
      <c r="S11" s="297"/>
      <c r="T11" s="297"/>
      <c r="U11" s="298">
        <f>SUM(P11:T11)</f>
        <v>15786966.420000002</v>
      </c>
      <c r="V11" s="299">
        <f>+U11+O11</f>
        <v>15826963.580000002</v>
      </c>
      <c r="W11" s="446">
        <v>100</v>
      </c>
      <c r="X11" s="446">
        <v>100</v>
      </c>
      <c r="Y11" s="446">
        <v>100</v>
      </c>
    </row>
    <row r="12" spans="1:25" ht="21">
      <c r="A12" s="291" t="s">
        <v>98</v>
      </c>
      <c r="B12" s="292"/>
      <c r="C12" s="293"/>
      <c r="D12" s="293"/>
      <c r="E12" s="293"/>
      <c r="F12" s="293"/>
      <c r="G12" s="293"/>
      <c r="H12" s="293"/>
      <c r="I12" s="293"/>
      <c r="J12" s="293"/>
      <c r="K12" s="294"/>
      <c r="L12" s="295"/>
      <c r="M12" s="301">
        <v>10420</v>
      </c>
      <c r="N12" s="182"/>
      <c r="O12" s="182">
        <f>SUM(M12:N12)</f>
        <v>10420</v>
      </c>
      <c r="P12" s="182">
        <v>17261725.94</v>
      </c>
      <c r="Q12" s="182">
        <v>565385.48</v>
      </c>
      <c r="R12" s="182">
        <v>477997</v>
      </c>
      <c r="S12" s="183"/>
      <c r="T12" s="182"/>
      <c r="U12" s="298">
        <f aca="true" t="shared" si="0" ref="U12:U20">SUM(P12:T12)</f>
        <v>18305108.42</v>
      </c>
      <c r="V12" s="302">
        <f>+U12+O12</f>
        <v>18315528.42</v>
      </c>
      <c r="W12" s="446">
        <v>100</v>
      </c>
      <c r="X12" s="446">
        <v>100</v>
      </c>
      <c r="Y12" s="446">
        <v>100</v>
      </c>
    </row>
    <row r="13" spans="1:25" ht="21">
      <c r="A13" s="291" t="s">
        <v>100</v>
      </c>
      <c r="B13" s="292"/>
      <c r="C13" s="293"/>
      <c r="D13" s="293"/>
      <c r="E13" s="293"/>
      <c r="F13" s="293"/>
      <c r="G13" s="293"/>
      <c r="H13" s="293"/>
      <c r="I13" s="293"/>
      <c r="J13" s="293"/>
      <c r="K13" s="294"/>
      <c r="L13" s="295"/>
      <c r="M13" s="301">
        <v>60720</v>
      </c>
      <c r="N13" s="182">
        <v>1789241.9399999995</v>
      </c>
      <c r="O13" s="182">
        <f>SUM(M13:N13)</f>
        <v>1849961.9399999995</v>
      </c>
      <c r="P13" s="182">
        <v>6739023.100000001</v>
      </c>
      <c r="Q13" s="182">
        <v>795885</v>
      </c>
      <c r="R13" s="182">
        <v>252452.7</v>
      </c>
      <c r="S13" s="182"/>
      <c r="T13" s="182"/>
      <c r="U13" s="298">
        <f t="shared" si="0"/>
        <v>7787360.800000001</v>
      </c>
      <c r="V13" s="303">
        <f>+U13+O13</f>
        <v>9637322.74</v>
      </c>
      <c r="W13" s="446">
        <v>100</v>
      </c>
      <c r="X13" s="446">
        <v>100</v>
      </c>
      <c r="Y13" s="446">
        <v>100</v>
      </c>
    </row>
    <row r="14" spans="1:25" ht="21">
      <c r="A14" s="291" t="s">
        <v>101</v>
      </c>
      <c r="B14" s="292"/>
      <c r="C14" s="293"/>
      <c r="D14" s="293"/>
      <c r="E14" s="293"/>
      <c r="F14" s="293"/>
      <c r="G14" s="293"/>
      <c r="H14" s="293"/>
      <c r="I14" s="293"/>
      <c r="J14" s="293"/>
      <c r="K14" s="294"/>
      <c r="L14" s="295"/>
      <c r="M14" s="301">
        <v>159840</v>
      </c>
      <c r="N14" s="182">
        <v>15.8</v>
      </c>
      <c r="O14" s="182">
        <f>SUM(M14:N14)</f>
        <v>159855.8</v>
      </c>
      <c r="P14" s="182">
        <v>22421409.37</v>
      </c>
      <c r="Q14" s="182">
        <v>6579160.800000001</v>
      </c>
      <c r="R14" s="182">
        <v>557824.2</v>
      </c>
      <c r="S14" s="183"/>
      <c r="T14" s="182"/>
      <c r="U14" s="298">
        <f t="shared" si="0"/>
        <v>29558394.37</v>
      </c>
      <c r="V14" s="303">
        <f>+U14+O14</f>
        <v>29718250.17</v>
      </c>
      <c r="W14" s="446">
        <v>100</v>
      </c>
      <c r="X14" s="446">
        <v>100</v>
      </c>
      <c r="Y14" s="446">
        <v>100</v>
      </c>
    </row>
    <row r="15" spans="1:25" ht="21">
      <c r="A15" s="291" t="s">
        <v>198</v>
      </c>
      <c r="B15" s="292"/>
      <c r="C15" s="293"/>
      <c r="D15" s="293"/>
      <c r="E15" s="293"/>
      <c r="F15" s="293"/>
      <c r="G15" s="293"/>
      <c r="H15" s="293"/>
      <c r="I15" s="293"/>
      <c r="J15" s="293"/>
      <c r="K15" s="294"/>
      <c r="L15" s="295"/>
      <c r="M15" s="301">
        <v>87440</v>
      </c>
      <c r="N15" s="183"/>
      <c r="O15" s="182">
        <f>SUM(M15:N15)</f>
        <v>87440</v>
      </c>
      <c r="P15" s="182">
        <v>16993994.55</v>
      </c>
      <c r="Q15" s="182">
        <v>8842982</v>
      </c>
      <c r="R15" s="182">
        <v>1279478</v>
      </c>
      <c r="S15" s="183"/>
      <c r="T15" s="183"/>
      <c r="U15" s="298">
        <f>SUM(P15:T15)</f>
        <v>27116454.55</v>
      </c>
      <c r="V15" s="303">
        <f>+U15+O15</f>
        <v>27203894.55</v>
      </c>
      <c r="W15" s="446">
        <v>100</v>
      </c>
      <c r="X15" s="446">
        <v>100</v>
      </c>
      <c r="Y15" s="446">
        <v>100</v>
      </c>
    </row>
    <row r="16" spans="1:25" ht="21">
      <c r="A16" s="304" t="s">
        <v>33</v>
      </c>
      <c r="B16" s="305"/>
      <c r="C16" s="306"/>
      <c r="D16" s="293"/>
      <c r="E16" s="306"/>
      <c r="F16" s="306"/>
      <c r="G16" s="306"/>
      <c r="H16" s="306"/>
      <c r="I16" s="306"/>
      <c r="J16" s="306"/>
      <c r="K16" s="294"/>
      <c r="L16" s="295"/>
      <c r="M16" s="301"/>
      <c r="N16" s="182"/>
      <c r="O16" s="182"/>
      <c r="P16" s="182"/>
      <c r="Q16" s="182"/>
      <c r="R16" s="182"/>
      <c r="S16" s="182"/>
      <c r="T16" s="182"/>
      <c r="U16" s="298">
        <f t="shared" si="0"/>
        <v>0</v>
      </c>
      <c r="V16" s="303"/>
      <c r="W16" s="447"/>
      <c r="X16" s="447"/>
      <c r="Y16" s="447"/>
    </row>
    <row r="17" spans="1:25" ht="21">
      <c r="A17" s="291" t="s">
        <v>96</v>
      </c>
      <c r="B17" s="292"/>
      <c r="C17" s="293"/>
      <c r="D17" s="293"/>
      <c r="E17" s="293"/>
      <c r="F17" s="293"/>
      <c r="G17" s="293"/>
      <c r="H17" s="293"/>
      <c r="I17" s="293"/>
      <c r="J17" s="293"/>
      <c r="K17" s="294"/>
      <c r="L17" s="295"/>
      <c r="M17" s="301">
        <v>27060</v>
      </c>
      <c r="N17" s="182"/>
      <c r="O17" s="182">
        <f>SUM(M17:N17)</f>
        <v>27060</v>
      </c>
      <c r="P17" s="182">
        <v>1000490.2</v>
      </c>
      <c r="Q17" s="182">
        <v>1273761.49</v>
      </c>
      <c r="R17" s="182"/>
      <c r="S17" s="183"/>
      <c r="T17" s="182"/>
      <c r="U17" s="298">
        <f t="shared" si="0"/>
        <v>2274251.69</v>
      </c>
      <c r="V17" s="302">
        <f>+U17+O17</f>
        <v>2301311.69</v>
      </c>
      <c r="W17" s="446">
        <v>100</v>
      </c>
      <c r="X17" s="446">
        <v>100</v>
      </c>
      <c r="Y17" s="446">
        <v>100</v>
      </c>
    </row>
    <row r="18" spans="1:25" ht="21">
      <c r="A18" s="291" t="s">
        <v>99</v>
      </c>
      <c r="B18" s="292"/>
      <c r="C18" s="293"/>
      <c r="D18" s="293"/>
      <c r="E18" s="293"/>
      <c r="F18" s="293"/>
      <c r="G18" s="293"/>
      <c r="H18" s="293"/>
      <c r="I18" s="293"/>
      <c r="J18" s="293"/>
      <c r="K18" s="294"/>
      <c r="L18" s="295"/>
      <c r="M18" s="301">
        <v>4929630.890000001</v>
      </c>
      <c r="N18" s="182">
        <v>6554280.160000001</v>
      </c>
      <c r="O18" s="182">
        <f>SUM(M18:N18)</f>
        <v>11483911.05</v>
      </c>
      <c r="P18" s="182">
        <v>13441913.200000001</v>
      </c>
      <c r="Q18" s="182">
        <v>2546428.7</v>
      </c>
      <c r="R18" s="182">
        <v>1227180</v>
      </c>
      <c r="S18" s="183">
        <v>1005714.29</v>
      </c>
      <c r="T18" s="182">
        <v>14152.189999999999</v>
      </c>
      <c r="U18" s="298">
        <f t="shared" si="0"/>
        <v>18235388.380000003</v>
      </c>
      <c r="V18" s="303">
        <f>+U18+O18</f>
        <v>29719299.430000003</v>
      </c>
      <c r="W18" s="446">
        <v>100</v>
      </c>
      <c r="X18" s="446">
        <v>100</v>
      </c>
      <c r="Y18" s="446">
        <v>100</v>
      </c>
    </row>
    <row r="19" spans="1:25" ht="21">
      <c r="A19" s="291" t="s">
        <v>199</v>
      </c>
      <c r="B19" s="292"/>
      <c r="C19" s="293"/>
      <c r="D19" s="293"/>
      <c r="E19" s="293"/>
      <c r="F19" s="293"/>
      <c r="G19" s="293"/>
      <c r="H19" s="293"/>
      <c r="I19" s="293"/>
      <c r="J19" s="293"/>
      <c r="K19" s="294"/>
      <c r="L19" s="295"/>
      <c r="M19" s="301">
        <v>16850</v>
      </c>
      <c r="N19" s="183">
        <v>3833.3300000000004</v>
      </c>
      <c r="O19" s="182">
        <f>SUM(M19:N19)</f>
        <v>20683.33</v>
      </c>
      <c r="P19" s="182">
        <v>2845802.3099999996</v>
      </c>
      <c r="Q19" s="182">
        <v>124600</v>
      </c>
      <c r="R19" s="183">
        <v>2165520.9699999997</v>
      </c>
      <c r="S19" s="183"/>
      <c r="T19" s="183"/>
      <c r="U19" s="298">
        <f t="shared" si="0"/>
        <v>5135923.279999999</v>
      </c>
      <c r="V19" s="303">
        <f>+U19+O19</f>
        <v>5156606.609999999</v>
      </c>
      <c r="W19" s="446">
        <v>100</v>
      </c>
      <c r="X19" s="446">
        <v>100</v>
      </c>
      <c r="Y19" s="446">
        <v>100</v>
      </c>
    </row>
    <row r="20" spans="1:25" ht="21.75" thickBot="1">
      <c r="A20" s="307" t="s">
        <v>200</v>
      </c>
      <c r="B20" s="308"/>
      <c r="C20" s="309"/>
      <c r="D20" s="293"/>
      <c r="E20" s="309"/>
      <c r="F20" s="309"/>
      <c r="G20" s="309"/>
      <c r="H20" s="309"/>
      <c r="I20" s="309"/>
      <c r="J20" s="309"/>
      <c r="K20" s="294"/>
      <c r="L20" s="295"/>
      <c r="M20" s="310">
        <v>17200</v>
      </c>
      <c r="N20" s="188">
        <v>55351.409999999996</v>
      </c>
      <c r="O20" s="188">
        <f>SUM(M20:N20)</f>
        <v>72551.41</v>
      </c>
      <c r="P20" s="188">
        <v>4402847.449999999</v>
      </c>
      <c r="Q20" s="188">
        <v>125880</v>
      </c>
      <c r="R20" s="188"/>
      <c r="S20" s="191"/>
      <c r="T20" s="191">
        <v>4</v>
      </c>
      <c r="U20" s="298">
        <f t="shared" si="0"/>
        <v>4528731.449999999</v>
      </c>
      <c r="V20" s="311">
        <f>+U20+O20</f>
        <v>4601282.859999999</v>
      </c>
      <c r="W20" s="446">
        <v>100</v>
      </c>
      <c r="X20" s="446">
        <v>100</v>
      </c>
      <c r="Y20" s="446">
        <v>100</v>
      </c>
    </row>
    <row r="21" spans="1:25" s="489" customFormat="1" ht="21.75" thickBot="1">
      <c r="A21" s="479" t="s">
        <v>2</v>
      </c>
      <c r="B21" s="480">
        <f aca="true" t="shared" si="1" ref="B21:L21">SUM(B11:B20)</f>
        <v>0</v>
      </c>
      <c r="C21" s="481">
        <f t="shared" si="1"/>
        <v>0</v>
      </c>
      <c r="D21" s="481">
        <f t="shared" si="1"/>
        <v>0</v>
      </c>
      <c r="E21" s="481">
        <f t="shared" si="1"/>
        <v>0</v>
      </c>
      <c r="F21" s="481">
        <f t="shared" si="1"/>
        <v>0</v>
      </c>
      <c r="G21" s="481">
        <f t="shared" si="1"/>
        <v>0</v>
      </c>
      <c r="H21" s="481">
        <f t="shared" si="1"/>
        <v>0</v>
      </c>
      <c r="I21" s="481">
        <f t="shared" si="1"/>
        <v>0</v>
      </c>
      <c r="J21" s="481">
        <f t="shared" si="1"/>
        <v>0</v>
      </c>
      <c r="K21" s="481">
        <f t="shared" si="1"/>
        <v>0</v>
      </c>
      <c r="L21" s="482">
        <f t="shared" si="1"/>
        <v>0</v>
      </c>
      <c r="M21" s="483">
        <f>SUM(M10:M20)</f>
        <v>5348640.890000001</v>
      </c>
      <c r="N21" s="484">
        <f>SUM(N10:N20)</f>
        <v>8403239.8</v>
      </c>
      <c r="O21" s="484">
        <f>SUM(O11:O20)</f>
        <v>13751880.69</v>
      </c>
      <c r="P21" s="484">
        <f aca="true" t="shared" si="2" ref="P21:U21">SUM(P11:P20)</f>
        <v>95297159.89000002</v>
      </c>
      <c r="Q21" s="484">
        <f>SUM(Q11:Q20)</f>
        <v>24383109.479999997</v>
      </c>
      <c r="R21" s="484">
        <f t="shared" si="2"/>
        <v>8028439.51</v>
      </c>
      <c r="S21" s="484">
        <f>SUM(S11:S20)</f>
        <v>1005714.29</v>
      </c>
      <c r="T21" s="484">
        <f t="shared" si="2"/>
        <v>14156.189999999999</v>
      </c>
      <c r="U21" s="484">
        <f t="shared" si="2"/>
        <v>128728579.36</v>
      </c>
      <c r="V21" s="485">
        <f>SUM(V11:V20)</f>
        <v>142480460.05</v>
      </c>
      <c r="W21" s="486"/>
      <c r="X21" s="487"/>
      <c r="Y21" s="488"/>
    </row>
    <row r="22" spans="1:25" ht="21">
      <c r="A22" s="312"/>
      <c r="B22" s="312"/>
      <c r="C22" s="312"/>
      <c r="D22" s="312"/>
      <c r="E22" s="312"/>
      <c r="F22" s="312"/>
      <c r="G22" s="312"/>
      <c r="H22" s="312"/>
      <c r="I22" s="312"/>
      <c r="J22" s="312"/>
      <c r="K22" s="312"/>
      <c r="L22" s="312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72"/>
      <c r="X22" s="272"/>
      <c r="Y22" s="272"/>
    </row>
    <row r="23" spans="1:25" ht="21">
      <c r="A23" s="274" t="s">
        <v>12</v>
      </c>
      <c r="B23" s="312" t="s">
        <v>188</v>
      </c>
      <c r="C23" s="312"/>
      <c r="D23" s="312"/>
      <c r="E23" s="312"/>
      <c r="F23" s="312"/>
      <c r="G23" s="312"/>
      <c r="H23" s="312"/>
      <c r="I23" s="312"/>
      <c r="J23" s="312"/>
      <c r="K23" s="312"/>
      <c r="L23" s="313"/>
      <c r="M23" s="24"/>
      <c r="N23" s="22"/>
      <c r="O23" s="414"/>
      <c r="P23" s="24"/>
      <c r="Q23" s="24"/>
      <c r="R23" s="24"/>
      <c r="S23" s="24"/>
      <c r="T23" s="24"/>
      <c r="U23" s="24"/>
      <c r="V23" s="24"/>
      <c r="W23" s="272"/>
      <c r="X23" s="272"/>
      <c r="Y23" s="272"/>
    </row>
    <row r="24" spans="1:25" ht="21">
      <c r="A24" s="312"/>
      <c r="B24" s="312" t="s">
        <v>189</v>
      </c>
      <c r="C24" s="312"/>
      <c r="D24" s="312"/>
      <c r="E24" s="312"/>
      <c r="F24" s="312"/>
      <c r="G24" s="312"/>
      <c r="H24" s="312"/>
      <c r="I24" s="312"/>
      <c r="J24" s="312"/>
      <c r="K24" s="312"/>
      <c r="L24" s="312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72"/>
      <c r="X24" s="272"/>
      <c r="Y24" s="272"/>
    </row>
    <row r="25" spans="1:25" ht="21" hidden="1">
      <c r="A25" s="312"/>
      <c r="B25" s="312" t="s">
        <v>83</v>
      </c>
      <c r="C25" s="312"/>
      <c r="D25" s="312"/>
      <c r="E25" s="312"/>
      <c r="F25" s="312"/>
      <c r="G25" s="312"/>
      <c r="H25" s="312"/>
      <c r="I25" s="312"/>
      <c r="J25" s="312"/>
      <c r="K25" s="312"/>
      <c r="L25" s="312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72"/>
      <c r="X25" s="272"/>
      <c r="Y25" s="272"/>
    </row>
    <row r="26" spans="1:25" ht="21" hidden="1">
      <c r="A26" s="312"/>
      <c r="B26" s="312" t="s">
        <v>84</v>
      </c>
      <c r="C26" s="312"/>
      <c r="D26" s="312"/>
      <c r="E26" s="312"/>
      <c r="F26" s="312"/>
      <c r="G26" s="312"/>
      <c r="H26" s="312"/>
      <c r="I26" s="312"/>
      <c r="J26" s="312"/>
      <c r="K26" s="312"/>
      <c r="L26" s="312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72"/>
      <c r="X26" s="272"/>
      <c r="Y26" s="272"/>
    </row>
    <row r="27" spans="1:25" ht="21" hidden="1">
      <c r="A27" s="312"/>
      <c r="B27" s="312" t="s">
        <v>85</v>
      </c>
      <c r="C27" s="312"/>
      <c r="D27" s="312"/>
      <c r="E27" s="312"/>
      <c r="F27" s="312"/>
      <c r="G27" s="312"/>
      <c r="H27" s="312"/>
      <c r="I27" s="312"/>
      <c r="J27" s="312"/>
      <c r="K27" s="312"/>
      <c r="L27" s="312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72"/>
      <c r="X27" s="272"/>
      <c r="Y27" s="272"/>
    </row>
    <row r="28" spans="2:25" ht="21">
      <c r="B28" s="450" t="s">
        <v>197</v>
      </c>
      <c r="C28" s="312"/>
      <c r="D28" s="312"/>
      <c r="E28" s="312"/>
      <c r="F28" s="312"/>
      <c r="G28" s="312"/>
      <c r="H28" s="312"/>
      <c r="I28" s="312"/>
      <c r="J28" s="312"/>
      <c r="K28" s="312"/>
      <c r="L28" s="312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72"/>
      <c r="X28" s="272"/>
      <c r="Y28" s="272"/>
    </row>
    <row r="29" spans="1:25" ht="21">
      <c r="A29" s="272"/>
      <c r="B29" s="272"/>
      <c r="C29" s="272"/>
      <c r="D29" s="272"/>
      <c r="E29" s="272"/>
      <c r="F29" s="272"/>
      <c r="G29" s="272"/>
      <c r="H29" s="272"/>
      <c r="I29" s="272"/>
      <c r="J29" s="272"/>
      <c r="K29" s="272"/>
      <c r="L29" s="272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72"/>
      <c r="X29" s="272"/>
      <c r="Y29" s="272"/>
    </row>
  </sheetData>
  <sheetProtection/>
  <mergeCells count="30">
    <mergeCell ref="A1:Y1"/>
    <mergeCell ref="A2:Y2"/>
    <mergeCell ref="A5:A9"/>
    <mergeCell ref="B5:L5"/>
    <mergeCell ref="M5:V5"/>
    <mergeCell ref="B6:D6"/>
    <mergeCell ref="E6:K6"/>
    <mergeCell ref="L6:L9"/>
    <mergeCell ref="M6:O6"/>
    <mergeCell ref="P6:U6"/>
    <mergeCell ref="V6:V9"/>
    <mergeCell ref="B7:B9"/>
    <mergeCell ref="C7:C9"/>
    <mergeCell ref="D7:D9"/>
    <mergeCell ref="E7:E9"/>
    <mergeCell ref="F7:F9"/>
    <mergeCell ref="G7:G9"/>
    <mergeCell ref="H7:H9"/>
    <mergeCell ref="I7:I9"/>
    <mergeCell ref="J7:J9"/>
    <mergeCell ref="Q7:Q9"/>
    <mergeCell ref="R7:R9"/>
    <mergeCell ref="S7:S9"/>
    <mergeCell ref="T7:T9"/>
    <mergeCell ref="U7:U9"/>
    <mergeCell ref="K7:K9"/>
    <mergeCell ref="M7:M9"/>
    <mergeCell ref="N7:N9"/>
    <mergeCell ref="O7:O9"/>
    <mergeCell ref="P7:P9"/>
  </mergeCells>
  <printOptions/>
  <pageMargins left="0.25" right="0.15748031496062992" top="0.3937007874015748" bottom="0.31496062992125984" header="0.31496062992125984" footer="0.15748031496062992"/>
  <pageSetup horizontalDpi="600" verticalDpi="600" orientation="landscape" paperSize="5" scale="4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B3" sqref="B3"/>
    </sheetView>
  </sheetViews>
  <sheetFormatPr defaultColWidth="10.421875" defaultRowHeight="12.75"/>
  <cols>
    <col min="1" max="1" width="34.140625" style="332" customWidth="1"/>
    <col min="2" max="7" width="17.421875" style="332" customWidth="1"/>
    <col min="8" max="8" width="13.421875" style="332" customWidth="1"/>
    <col min="9" max="9" width="14.8515625" style="332" customWidth="1"/>
    <col min="10" max="10" width="21.28125" style="332" customWidth="1"/>
    <col min="11" max="16384" width="10.421875" style="332" customWidth="1"/>
  </cols>
  <sheetData>
    <row r="1" spans="1:10" s="314" customFormat="1" ht="21">
      <c r="A1" s="597" t="s">
        <v>95</v>
      </c>
      <c r="B1" s="597"/>
      <c r="C1" s="597"/>
      <c r="D1" s="597"/>
      <c r="E1" s="597"/>
      <c r="F1" s="597"/>
      <c r="G1" s="597"/>
      <c r="H1" s="597"/>
      <c r="I1" s="597"/>
      <c r="J1" s="597"/>
    </row>
    <row r="2" spans="1:10" s="314" customFormat="1" ht="21">
      <c r="A2" s="598" t="s">
        <v>187</v>
      </c>
      <c r="B2" s="598"/>
      <c r="C2" s="598"/>
      <c r="D2" s="598"/>
      <c r="E2" s="598"/>
      <c r="F2" s="598"/>
      <c r="G2" s="598"/>
      <c r="H2" s="598"/>
      <c r="I2" s="598"/>
      <c r="J2" s="598"/>
    </row>
    <row r="3" spans="1:6" s="314" customFormat="1" ht="21">
      <c r="A3" s="315" t="s">
        <v>86</v>
      </c>
      <c r="F3" s="316"/>
    </row>
    <row r="4" s="314" customFormat="1" ht="21">
      <c r="J4" s="317" t="s">
        <v>10</v>
      </c>
    </row>
    <row r="5" spans="1:10" s="319" customFormat="1" ht="21">
      <c r="A5" s="599" t="s">
        <v>87</v>
      </c>
      <c r="B5" s="599" t="s">
        <v>185</v>
      </c>
      <c r="C5" s="599"/>
      <c r="D5" s="599"/>
      <c r="E5" s="599" t="s">
        <v>186</v>
      </c>
      <c r="F5" s="599"/>
      <c r="G5" s="599"/>
      <c r="H5" s="599" t="s">
        <v>62</v>
      </c>
      <c r="I5" s="599"/>
      <c r="J5" s="599"/>
    </row>
    <row r="6" spans="1:10" s="321" customFormat="1" ht="42">
      <c r="A6" s="599"/>
      <c r="B6" s="320" t="s">
        <v>75</v>
      </c>
      <c r="C6" s="320" t="s">
        <v>76</v>
      </c>
      <c r="D6" s="318" t="s">
        <v>37</v>
      </c>
      <c r="E6" s="320" t="s">
        <v>75</v>
      </c>
      <c r="F6" s="320" t="s">
        <v>76</v>
      </c>
      <c r="G6" s="318" t="s">
        <v>37</v>
      </c>
      <c r="H6" s="320" t="s">
        <v>88</v>
      </c>
      <c r="I6" s="320" t="s">
        <v>89</v>
      </c>
      <c r="J6" s="320" t="s">
        <v>90</v>
      </c>
    </row>
    <row r="7" spans="1:10" s="314" customFormat="1" ht="21">
      <c r="A7" s="322" t="s">
        <v>183</v>
      </c>
      <c r="B7" s="323"/>
      <c r="C7" s="324"/>
      <c r="D7" s="324"/>
      <c r="E7" s="323">
        <v>88191032.30999999</v>
      </c>
      <c r="F7" s="324"/>
      <c r="G7" s="324">
        <f>SUM(E7:F7)</f>
        <v>88191032.30999999</v>
      </c>
      <c r="H7" s="325">
        <v>100</v>
      </c>
      <c r="I7" s="325">
        <v>100</v>
      </c>
      <c r="J7" s="325">
        <v>100</v>
      </c>
    </row>
    <row r="8" spans="1:10" s="314" customFormat="1" ht="21">
      <c r="A8" s="326" t="s">
        <v>184</v>
      </c>
      <c r="B8" s="327"/>
      <c r="C8" s="327"/>
      <c r="D8" s="327"/>
      <c r="E8" s="327"/>
      <c r="F8" s="327">
        <v>9545413.8</v>
      </c>
      <c r="G8" s="324">
        <f>SUM(E8:F8)</f>
        <v>9545413.8</v>
      </c>
      <c r="H8" s="325">
        <v>100</v>
      </c>
      <c r="I8" s="325">
        <v>100</v>
      </c>
      <c r="J8" s="325">
        <v>100</v>
      </c>
    </row>
    <row r="9" spans="1:10" s="314" customFormat="1" ht="21.75" thickBot="1">
      <c r="A9" s="452" t="s">
        <v>2</v>
      </c>
      <c r="B9" s="453">
        <f aca="true" t="shared" si="0" ref="B9:G9">SUM(B7:B8)</f>
        <v>0</v>
      </c>
      <c r="C9" s="453">
        <f t="shared" si="0"/>
        <v>0</v>
      </c>
      <c r="D9" s="453">
        <f t="shared" si="0"/>
        <v>0</v>
      </c>
      <c r="E9" s="453">
        <f t="shared" si="0"/>
        <v>88191032.30999999</v>
      </c>
      <c r="F9" s="453">
        <f t="shared" si="0"/>
        <v>9545413.8</v>
      </c>
      <c r="G9" s="453">
        <f t="shared" si="0"/>
        <v>97736446.10999998</v>
      </c>
      <c r="H9" s="454"/>
      <c r="I9" s="454"/>
      <c r="J9" s="455"/>
    </row>
    <row r="10" s="328" customFormat="1" ht="21.75" thickTop="1"/>
    <row r="11" spans="1:7" s="328" customFormat="1" ht="21">
      <c r="A11" s="329" t="s">
        <v>12</v>
      </c>
      <c r="B11" s="312" t="s">
        <v>188</v>
      </c>
      <c r="G11" s="331"/>
    </row>
    <row r="12" spans="1:7" s="328" customFormat="1" ht="21">
      <c r="A12" s="330"/>
      <c r="B12" s="312" t="s">
        <v>189</v>
      </c>
      <c r="G12" s="331"/>
    </row>
    <row r="13" s="328" customFormat="1" ht="21">
      <c r="B13" s="450" t="s">
        <v>197</v>
      </c>
    </row>
    <row r="14" s="328" customFormat="1" ht="21"/>
    <row r="15" s="328" customFormat="1" ht="21"/>
    <row r="16" s="328" customFormat="1" ht="21"/>
    <row r="17" s="328" customFormat="1" ht="21"/>
    <row r="18" s="328" customFormat="1" ht="21"/>
    <row r="19" s="328" customFormat="1" ht="21"/>
    <row r="20" s="328" customFormat="1" ht="21"/>
    <row r="21" s="328" customFormat="1" ht="21"/>
    <row r="22" s="328" customFormat="1" ht="21"/>
    <row r="23" s="328" customFormat="1" ht="21"/>
    <row r="24" s="328" customFormat="1" ht="21"/>
    <row r="25" s="328" customFormat="1" ht="21"/>
    <row r="26" s="328" customFormat="1" ht="21"/>
    <row r="27" s="328" customFormat="1" ht="21"/>
    <row r="28" s="328" customFormat="1" ht="21"/>
    <row r="29" s="328" customFormat="1" ht="21"/>
    <row r="30" s="328" customFormat="1" ht="21"/>
    <row r="31" s="328" customFormat="1" ht="21"/>
    <row r="32" s="328" customFormat="1" ht="21"/>
    <row r="33" s="328" customFormat="1" ht="21"/>
    <row r="34" s="328" customFormat="1" ht="21"/>
    <row r="35" s="328" customFormat="1" ht="21"/>
    <row r="36" s="328" customFormat="1" ht="21"/>
    <row r="37" s="328" customFormat="1" ht="21"/>
    <row r="38" s="328" customFormat="1" ht="21"/>
    <row r="39" s="328" customFormat="1" ht="21"/>
    <row r="40" s="328" customFormat="1" ht="21"/>
    <row r="41" s="328" customFormat="1" ht="21"/>
    <row r="42" s="328" customFormat="1" ht="21"/>
    <row r="43" s="328" customFormat="1" ht="21"/>
    <row r="44" s="328" customFormat="1" ht="21"/>
    <row r="45" s="328" customFormat="1" ht="21"/>
    <row r="46" s="328" customFormat="1" ht="21"/>
    <row r="47" s="328" customFormat="1" ht="21"/>
    <row r="48" s="328" customFormat="1" ht="21"/>
    <row r="49" s="328" customFormat="1" ht="21"/>
    <row r="50" s="328" customFormat="1" ht="21"/>
    <row r="51" s="328" customFormat="1" ht="21"/>
    <row r="52" s="328" customFormat="1" ht="21"/>
    <row r="53" s="328" customFormat="1" ht="21"/>
    <row r="54" s="328" customFormat="1" ht="21"/>
    <row r="55" s="328" customFormat="1" ht="21"/>
    <row r="56" s="328" customFormat="1" ht="21"/>
    <row r="57" s="328" customFormat="1" ht="21"/>
    <row r="58" s="328" customFormat="1" ht="21"/>
    <row r="59" s="328" customFormat="1" ht="21"/>
    <row r="60" s="328" customFormat="1" ht="21"/>
    <row r="61" s="328" customFormat="1" ht="21"/>
    <row r="62" s="328" customFormat="1" ht="21"/>
    <row r="63" s="328" customFormat="1" ht="21"/>
    <row r="64" s="328" customFormat="1" ht="21"/>
    <row r="65" s="328" customFormat="1" ht="21"/>
    <row r="66" s="328" customFormat="1" ht="21"/>
    <row r="67" s="328" customFormat="1" ht="21"/>
    <row r="68" s="328" customFormat="1" ht="21"/>
    <row r="69" s="328" customFormat="1" ht="21"/>
    <row r="70" s="328" customFormat="1" ht="21"/>
    <row r="71" s="328" customFormat="1" ht="21"/>
    <row r="72" s="328" customFormat="1" ht="21"/>
    <row r="73" s="328" customFormat="1" ht="21"/>
    <row r="74" s="328" customFormat="1" ht="21"/>
    <row r="75" s="328" customFormat="1" ht="21"/>
    <row r="76" s="328" customFormat="1" ht="21"/>
    <row r="77" s="328" customFormat="1" ht="21"/>
    <row r="78" s="328" customFormat="1" ht="21"/>
    <row r="79" s="328" customFormat="1" ht="21"/>
    <row r="80" s="328" customFormat="1" ht="21"/>
    <row r="81" s="328" customFormat="1" ht="21"/>
    <row r="82" s="328" customFormat="1" ht="21"/>
    <row r="83" s="328" customFormat="1" ht="21"/>
    <row r="84" s="328" customFormat="1" ht="21"/>
    <row r="85" s="328" customFormat="1" ht="21"/>
    <row r="86" s="328" customFormat="1" ht="21"/>
    <row r="87" s="328" customFormat="1" ht="21"/>
    <row r="88" s="328" customFormat="1" ht="21"/>
    <row r="89" s="328" customFormat="1" ht="21"/>
    <row r="90" s="328" customFormat="1" ht="21"/>
    <row r="91" s="328" customFormat="1" ht="21"/>
    <row r="92" s="328" customFormat="1" ht="21"/>
    <row r="93" s="328" customFormat="1" ht="21"/>
    <row r="94" s="328" customFormat="1" ht="21"/>
    <row r="95" s="328" customFormat="1" ht="21"/>
    <row r="96" s="328" customFormat="1" ht="21"/>
    <row r="97" s="328" customFormat="1" ht="21"/>
    <row r="98" s="328" customFormat="1" ht="21"/>
    <row r="99" s="328" customFormat="1" ht="21"/>
    <row r="100" s="328" customFormat="1" ht="21"/>
    <row r="101" s="328" customFormat="1" ht="21"/>
    <row r="102" s="328" customFormat="1" ht="21"/>
    <row r="103" s="328" customFormat="1" ht="21"/>
    <row r="104" s="328" customFormat="1" ht="21"/>
    <row r="105" s="328" customFormat="1" ht="21"/>
    <row r="106" s="328" customFormat="1" ht="21"/>
    <row r="107" s="328" customFormat="1" ht="21"/>
    <row r="108" s="328" customFormat="1" ht="21"/>
    <row r="109" s="328" customFormat="1" ht="21"/>
    <row r="110" s="328" customFormat="1" ht="21"/>
    <row r="111" s="328" customFormat="1" ht="21"/>
    <row r="112" s="328" customFormat="1" ht="21"/>
    <row r="113" s="328" customFormat="1" ht="21"/>
    <row r="114" s="328" customFormat="1" ht="21"/>
    <row r="115" s="328" customFormat="1" ht="21"/>
    <row r="116" s="328" customFormat="1" ht="21"/>
    <row r="117" s="328" customFormat="1" ht="21"/>
    <row r="118" s="328" customFormat="1" ht="21"/>
    <row r="119" s="328" customFormat="1" ht="21"/>
    <row r="120" s="328" customFormat="1" ht="21"/>
    <row r="121" s="328" customFormat="1" ht="21"/>
    <row r="122" s="328" customFormat="1" ht="21"/>
    <row r="123" s="328" customFormat="1" ht="21"/>
    <row r="124" s="328" customFormat="1" ht="21"/>
    <row r="125" s="328" customFormat="1" ht="21"/>
    <row r="126" s="328" customFormat="1" ht="21"/>
    <row r="127" s="328" customFormat="1" ht="21"/>
    <row r="128" s="328" customFormat="1" ht="21"/>
    <row r="129" s="328" customFormat="1" ht="21"/>
    <row r="130" s="328" customFormat="1" ht="21"/>
    <row r="131" s="328" customFormat="1" ht="21"/>
    <row r="132" s="328" customFormat="1" ht="21"/>
    <row r="133" s="328" customFormat="1" ht="21"/>
    <row r="134" s="328" customFormat="1" ht="21"/>
    <row r="135" s="328" customFormat="1" ht="21"/>
    <row r="136" s="328" customFormat="1" ht="21"/>
    <row r="137" s="328" customFormat="1" ht="21"/>
    <row r="138" s="328" customFormat="1" ht="21"/>
    <row r="139" s="328" customFormat="1" ht="21"/>
    <row r="140" s="328" customFormat="1" ht="21"/>
    <row r="141" s="328" customFormat="1" ht="21"/>
    <row r="142" s="328" customFormat="1" ht="21"/>
    <row r="143" s="328" customFormat="1" ht="21"/>
    <row r="144" s="328" customFormat="1" ht="21"/>
    <row r="145" s="328" customFormat="1" ht="21"/>
    <row r="146" s="328" customFormat="1" ht="21"/>
    <row r="147" s="328" customFormat="1" ht="21"/>
    <row r="148" s="328" customFormat="1" ht="21"/>
  </sheetData>
  <sheetProtection/>
  <mergeCells count="6">
    <mergeCell ref="A1:J1"/>
    <mergeCell ref="A2:J2"/>
    <mergeCell ref="A5:A6"/>
    <mergeCell ref="B5:D5"/>
    <mergeCell ref="E5:G5"/>
    <mergeCell ref="H5:J5"/>
  </mergeCells>
  <printOptions/>
  <pageMargins left="0.67" right="0.32" top="0.32" bottom="0.19" header="0.17" footer="0.16"/>
  <pageSetup horizontalDpi="600" verticalDpi="600" orientation="landscape" paperSize="5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8"/>
  <sheetViews>
    <sheetView zoomScaleSheetLayoutView="198" workbookViewId="0" topLeftCell="A1">
      <selection activeCell="A12" sqref="A12"/>
    </sheetView>
  </sheetViews>
  <sheetFormatPr defaultColWidth="9.140625" defaultRowHeight="12.75"/>
  <cols>
    <col min="1" max="1" width="58.421875" style="20" bestFit="1" customWidth="1"/>
    <col min="2" max="2" width="20.57421875" style="20" customWidth="1"/>
    <col min="3" max="3" width="20.28125" style="20" customWidth="1"/>
    <col min="4" max="4" width="19.00390625" style="20" customWidth="1"/>
    <col min="5" max="6" width="15.7109375" style="20" customWidth="1"/>
    <col min="7" max="7" width="15.00390625" style="20" customWidth="1"/>
    <col min="8" max="8" width="20.57421875" style="20" customWidth="1"/>
    <col min="9" max="9" width="17.57421875" style="20" customWidth="1"/>
    <col min="10" max="10" width="18.421875" style="20" customWidth="1"/>
    <col min="11" max="11" width="20.7109375" style="20" customWidth="1"/>
    <col min="12" max="13" width="17.00390625" style="20" customWidth="1"/>
    <col min="14" max="14" width="15.8515625" style="20" customWidth="1"/>
    <col min="15" max="15" width="16.8515625" style="20" customWidth="1"/>
    <col min="16" max="16" width="9.140625" style="20" customWidth="1"/>
    <col min="17" max="17" width="16.140625" style="4" bestFit="1" customWidth="1"/>
    <col min="18" max="16384" width="9.140625" style="20" customWidth="1"/>
  </cols>
  <sheetData>
    <row r="1" spans="1:15" ht="23.25">
      <c r="A1" s="493" t="s">
        <v>95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</row>
    <row r="2" spans="1:15" ht="23.25">
      <c r="A2" s="493" t="s">
        <v>94</v>
      </c>
      <c r="B2" s="493"/>
      <c r="C2" s="493"/>
      <c r="D2" s="493"/>
      <c r="E2" s="493"/>
      <c r="F2" s="493"/>
      <c r="G2" s="493"/>
      <c r="H2" s="493"/>
      <c r="I2" s="493"/>
      <c r="J2" s="493"/>
      <c r="K2" s="493"/>
      <c r="L2" s="493"/>
      <c r="M2" s="493"/>
      <c r="N2" s="493"/>
      <c r="O2" s="493"/>
    </row>
    <row r="3" spans="1:14" ht="21.75" thickBot="1">
      <c r="A3" s="21" t="s">
        <v>27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22" t="s">
        <v>10</v>
      </c>
      <c r="N3" s="83"/>
    </row>
    <row r="4" spans="1:14" ht="21">
      <c r="A4" s="494" t="s">
        <v>28</v>
      </c>
      <c r="B4" s="497" t="s">
        <v>29</v>
      </c>
      <c r="C4" s="498"/>
      <c r="D4" s="498"/>
      <c r="E4" s="498"/>
      <c r="F4" s="498"/>
      <c r="G4" s="498"/>
      <c r="H4" s="498"/>
      <c r="I4" s="499"/>
      <c r="J4" s="507" t="s">
        <v>30</v>
      </c>
      <c r="K4" s="508"/>
      <c r="L4" s="509"/>
      <c r="M4" s="504" t="s">
        <v>2</v>
      </c>
      <c r="N4" s="340"/>
    </row>
    <row r="5" spans="1:17" ht="21" customHeight="1">
      <c r="A5" s="495"/>
      <c r="B5" s="500" t="s">
        <v>24</v>
      </c>
      <c r="C5" s="502" t="s">
        <v>4</v>
      </c>
      <c r="D5" s="502" t="s">
        <v>6</v>
      </c>
      <c r="E5" s="502" t="s">
        <v>5</v>
      </c>
      <c r="F5" s="500" t="s">
        <v>3</v>
      </c>
      <c r="G5" s="502" t="s">
        <v>80</v>
      </c>
      <c r="H5" s="502" t="s">
        <v>31</v>
      </c>
      <c r="I5" s="510" t="s">
        <v>2</v>
      </c>
      <c r="J5" s="338" t="s">
        <v>3</v>
      </c>
      <c r="K5" s="500" t="s">
        <v>24</v>
      </c>
      <c r="L5" s="510" t="s">
        <v>2</v>
      </c>
      <c r="M5" s="505"/>
      <c r="N5" s="4"/>
      <c r="Q5" s="20"/>
    </row>
    <row r="6" spans="1:14" s="23" customFormat="1" ht="21.75" thickBot="1">
      <c r="A6" s="496"/>
      <c r="B6" s="501"/>
      <c r="C6" s="503"/>
      <c r="D6" s="503"/>
      <c r="E6" s="503"/>
      <c r="F6" s="501"/>
      <c r="G6" s="503"/>
      <c r="H6" s="503"/>
      <c r="I6" s="511"/>
      <c r="J6" s="339"/>
      <c r="K6" s="501"/>
      <c r="L6" s="511"/>
      <c r="M6" s="506"/>
      <c r="N6" s="24"/>
    </row>
    <row r="7" spans="1:17" ht="21">
      <c r="A7" s="25" t="s">
        <v>32</v>
      </c>
      <c r="B7" s="26"/>
      <c r="C7" s="27"/>
      <c r="D7" s="28"/>
      <c r="E7" s="27"/>
      <c r="F7" s="27"/>
      <c r="G7" s="27"/>
      <c r="H7" s="27"/>
      <c r="I7" s="29"/>
      <c r="J7" s="26"/>
      <c r="K7" s="27"/>
      <c r="L7" s="29"/>
      <c r="M7" s="30"/>
      <c r="N7" s="4"/>
      <c r="Q7" s="20"/>
    </row>
    <row r="8" spans="1:17" ht="21">
      <c r="A8" s="31" t="s">
        <v>97</v>
      </c>
      <c r="B8" s="32">
        <v>10189953.770000001</v>
      </c>
      <c r="C8" s="33">
        <v>3529026.01</v>
      </c>
      <c r="D8" s="33">
        <v>517.1600000000001</v>
      </c>
      <c r="E8" s="33">
        <v>2067986.64</v>
      </c>
      <c r="F8" s="33">
        <v>39480</v>
      </c>
      <c r="G8" s="33"/>
      <c r="H8" s="33"/>
      <c r="I8" s="34">
        <f>SUM(B8:H8)</f>
        <v>15826963.580000002</v>
      </c>
      <c r="J8" s="32">
        <v>21049871.198734235</v>
      </c>
      <c r="K8" s="33">
        <v>1859148.7877627276</v>
      </c>
      <c r="L8" s="35">
        <f>SUM(J8:K8)</f>
        <v>22909019.986496963</v>
      </c>
      <c r="M8" s="36">
        <f>+I8+L8</f>
        <v>38735983.56649697</v>
      </c>
      <c r="N8" s="4"/>
      <c r="O8" s="37"/>
      <c r="Q8" s="20"/>
    </row>
    <row r="9" spans="1:17" ht="21">
      <c r="A9" s="31" t="s">
        <v>98</v>
      </c>
      <c r="B9" s="32">
        <v>17261725.94</v>
      </c>
      <c r="C9" s="33">
        <v>565385.48</v>
      </c>
      <c r="D9" s="33"/>
      <c r="E9" s="33">
        <v>477997</v>
      </c>
      <c r="F9" s="33">
        <v>10420</v>
      </c>
      <c r="G9" s="38"/>
      <c r="H9" s="38"/>
      <c r="I9" s="34">
        <f>SUM(B9:H9)</f>
        <v>18315528.42</v>
      </c>
      <c r="J9" s="32">
        <v>13444586.696753852</v>
      </c>
      <c r="K9" s="33">
        <v>2090985.0874357778</v>
      </c>
      <c r="L9" s="35">
        <f>SUM(J9:K9)</f>
        <v>15535571.78418963</v>
      </c>
      <c r="M9" s="36">
        <f aca="true" t="shared" si="0" ref="M9:M17">+I9+L9</f>
        <v>33851100.20418963</v>
      </c>
      <c r="N9" s="4"/>
      <c r="O9" s="37"/>
      <c r="Q9" s="20"/>
    </row>
    <row r="10" spans="1:17" ht="21">
      <c r="A10" s="31" t="s">
        <v>100</v>
      </c>
      <c r="B10" s="32">
        <v>6739023.100000001</v>
      </c>
      <c r="C10" s="33">
        <v>795885</v>
      </c>
      <c r="D10" s="33">
        <v>1789241.9399999995</v>
      </c>
      <c r="E10" s="33">
        <v>252452.7</v>
      </c>
      <c r="F10" s="33">
        <v>60720</v>
      </c>
      <c r="G10" s="33"/>
      <c r="H10" s="38"/>
      <c r="I10" s="34">
        <f>SUM(B10:H10)</f>
        <v>9637322.739999998</v>
      </c>
      <c r="J10" s="32">
        <v>7557205.264119569</v>
      </c>
      <c r="K10" s="33">
        <v>958553.9313404951</v>
      </c>
      <c r="L10" s="35">
        <f>SUM(J10:K10)</f>
        <v>8515759.195460064</v>
      </c>
      <c r="M10" s="36">
        <f t="shared" si="0"/>
        <v>18153081.93546006</v>
      </c>
      <c r="N10" s="4"/>
      <c r="O10" s="37"/>
      <c r="Q10" s="20"/>
    </row>
    <row r="11" spans="1:17" ht="21">
      <c r="A11" s="31" t="s">
        <v>101</v>
      </c>
      <c r="B11" s="32">
        <v>22421409.37</v>
      </c>
      <c r="C11" s="33">
        <v>6579160.800000001</v>
      </c>
      <c r="D11" s="33">
        <v>15.8</v>
      </c>
      <c r="E11" s="33">
        <v>557824.2</v>
      </c>
      <c r="F11" s="33">
        <v>159840</v>
      </c>
      <c r="G11" s="38"/>
      <c r="H11" s="38"/>
      <c r="I11" s="34">
        <f>SUM(B11:H11)</f>
        <v>29718250.17</v>
      </c>
      <c r="J11" s="32">
        <v>16939112.063166745</v>
      </c>
      <c r="K11" s="33">
        <v>1970608.5472209244</v>
      </c>
      <c r="L11" s="35">
        <f>SUM(J11:K11)</f>
        <v>18909720.610387668</v>
      </c>
      <c r="M11" s="36">
        <f t="shared" si="0"/>
        <v>48627970.78038767</v>
      </c>
      <c r="N11" s="4"/>
      <c r="O11" s="37"/>
      <c r="Q11" s="20"/>
    </row>
    <row r="12" spans="1:17" ht="21">
      <c r="A12" s="31" t="s">
        <v>198</v>
      </c>
      <c r="B12" s="32">
        <v>16993994.55</v>
      </c>
      <c r="C12" s="41">
        <v>8842982</v>
      </c>
      <c r="D12" s="33"/>
      <c r="E12" s="33">
        <v>1279478</v>
      </c>
      <c r="F12" s="33">
        <v>87440</v>
      </c>
      <c r="G12" s="38"/>
      <c r="H12" s="38"/>
      <c r="I12" s="34">
        <f>SUM(B12:H12)</f>
        <v>27203894.55</v>
      </c>
      <c r="J12" s="32">
        <v>6888378.39948155</v>
      </c>
      <c r="K12" s="33">
        <v>691050.5086408219</v>
      </c>
      <c r="L12" s="35">
        <f>SUM(J12:K12)</f>
        <v>7579428.908122372</v>
      </c>
      <c r="M12" s="36">
        <f>+I12+L12</f>
        <v>34783323.45812237</v>
      </c>
      <c r="N12" s="4"/>
      <c r="O12" s="37"/>
      <c r="Q12" s="20"/>
    </row>
    <row r="13" spans="1:17" ht="21">
      <c r="A13" s="39" t="s">
        <v>33</v>
      </c>
      <c r="B13" s="32"/>
      <c r="C13" s="33"/>
      <c r="D13" s="33"/>
      <c r="E13" s="33"/>
      <c r="F13" s="33"/>
      <c r="G13" s="33"/>
      <c r="H13" s="38"/>
      <c r="I13" s="34"/>
      <c r="J13" s="32"/>
      <c r="K13" s="33"/>
      <c r="L13" s="35"/>
      <c r="M13" s="36">
        <f t="shared" si="0"/>
        <v>0</v>
      </c>
      <c r="N13" s="4"/>
      <c r="O13" s="37"/>
      <c r="Q13" s="20"/>
    </row>
    <row r="14" spans="1:17" ht="21">
      <c r="A14" s="31" t="s">
        <v>96</v>
      </c>
      <c r="B14" s="32">
        <v>1000490.2</v>
      </c>
      <c r="C14" s="40">
        <v>1273761.49</v>
      </c>
      <c r="D14" s="33"/>
      <c r="E14" s="33"/>
      <c r="F14" s="33">
        <v>27060</v>
      </c>
      <c r="G14" s="38"/>
      <c r="H14" s="38"/>
      <c r="I14" s="34">
        <f>SUM(B14:H14)</f>
        <v>2301311.69</v>
      </c>
      <c r="J14" s="32">
        <v>912402.3139374125</v>
      </c>
      <c r="K14" s="33">
        <v>169418.8343764596</v>
      </c>
      <c r="L14" s="35">
        <f>SUM(J14:K14)</f>
        <v>1081821.148313872</v>
      </c>
      <c r="M14" s="36">
        <f t="shared" si="0"/>
        <v>3383132.838313872</v>
      </c>
      <c r="N14" s="4"/>
      <c r="O14" s="37"/>
      <c r="Q14" s="20"/>
    </row>
    <row r="15" spans="1:17" ht="21">
      <c r="A15" s="31" t="s">
        <v>99</v>
      </c>
      <c r="B15" s="32">
        <v>13441913.200000001</v>
      </c>
      <c r="C15" s="33">
        <v>2546428.7</v>
      </c>
      <c r="D15" s="33">
        <v>6554280.160000001</v>
      </c>
      <c r="E15" s="33">
        <v>1227180</v>
      </c>
      <c r="F15" s="33">
        <v>4929630.890000001</v>
      </c>
      <c r="G15" s="38">
        <v>1005714.29</v>
      </c>
      <c r="H15" s="38">
        <v>14152.189999999999</v>
      </c>
      <c r="I15" s="34">
        <f>SUM(B15:H15)</f>
        <v>29719299.430000003</v>
      </c>
      <c r="J15" s="32">
        <v>14332146.891933678</v>
      </c>
      <c r="K15" s="33">
        <v>1034346.5677720692</v>
      </c>
      <c r="L15" s="35">
        <f>SUM(J15:K15)</f>
        <v>15366493.459705748</v>
      </c>
      <c r="M15" s="36">
        <f t="shared" si="0"/>
        <v>45085792.88970575</v>
      </c>
      <c r="N15" s="4"/>
      <c r="O15" s="37"/>
      <c r="Q15" s="20"/>
    </row>
    <row r="16" spans="1:17" ht="21">
      <c r="A16" s="31" t="s">
        <v>199</v>
      </c>
      <c r="B16" s="32">
        <v>2845802.3099999996</v>
      </c>
      <c r="C16" s="33">
        <v>124600</v>
      </c>
      <c r="D16" s="33">
        <v>3833.3300000000004</v>
      </c>
      <c r="E16" s="33">
        <v>2165520.9699999997</v>
      </c>
      <c r="F16" s="33">
        <v>16850</v>
      </c>
      <c r="G16" s="38"/>
      <c r="H16" s="38"/>
      <c r="I16" s="34">
        <f>SUM(B16:H16)</f>
        <v>5156606.609999999</v>
      </c>
      <c r="J16" s="32">
        <v>4036869.9736478277</v>
      </c>
      <c r="K16" s="33">
        <v>383421.57253619796</v>
      </c>
      <c r="L16" s="35">
        <f>SUM(J16:K16)</f>
        <v>4420291.546184026</v>
      </c>
      <c r="M16" s="36">
        <f t="shared" si="0"/>
        <v>9576898.156184025</v>
      </c>
      <c r="N16" s="4"/>
      <c r="O16" s="37"/>
      <c r="Q16" s="20"/>
    </row>
    <row r="17" spans="1:17" ht="21.75" thickBot="1">
      <c r="A17" s="444" t="s">
        <v>200</v>
      </c>
      <c r="B17" s="32">
        <v>4402847.449999999</v>
      </c>
      <c r="C17" s="33">
        <v>125880</v>
      </c>
      <c r="D17" s="38">
        <v>55351.409999999996</v>
      </c>
      <c r="E17" s="33"/>
      <c r="F17" s="38">
        <v>17200</v>
      </c>
      <c r="G17" s="38"/>
      <c r="H17" s="38">
        <v>4</v>
      </c>
      <c r="I17" s="34">
        <f>SUM(B17:H17)</f>
        <v>4601282.859999999</v>
      </c>
      <c r="J17" s="32">
        <v>3030459.508225128</v>
      </c>
      <c r="K17" s="33">
        <v>387879.9629145258</v>
      </c>
      <c r="L17" s="35">
        <f>SUM(J17:K17)</f>
        <v>3418339.471139654</v>
      </c>
      <c r="M17" s="43">
        <f t="shared" si="0"/>
        <v>8019622.331139654</v>
      </c>
      <c r="N17" s="4"/>
      <c r="O17" s="37"/>
      <c r="Q17" s="20"/>
    </row>
    <row r="18" spans="1:14" s="21" customFormat="1" ht="21.75" thickBot="1">
      <c r="A18" s="44" t="s">
        <v>2</v>
      </c>
      <c r="B18" s="45">
        <f aca="true" t="shared" si="1" ref="B18:M18">SUM(B8:B17)</f>
        <v>95297159.89000002</v>
      </c>
      <c r="C18" s="45">
        <f t="shared" si="1"/>
        <v>24383109.479999997</v>
      </c>
      <c r="D18" s="45">
        <f t="shared" si="1"/>
        <v>8403239.8</v>
      </c>
      <c r="E18" s="45">
        <f t="shared" si="1"/>
        <v>8028439.51</v>
      </c>
      <c r="F18" s="45">
        <f t="shared" si="1"/>
        <v>5348640.890000001</v>
      </c>
      <c r="G18" s="45">
        <f t="shared" si="1"/>
        <v>1005714.29</v>
      </c>
      <c r="H18" s="45">
        <f t="shared" si="1"/>
        <v>14156.189999999999</v>
      </c>
      <c r="I18" s="46">
        <f t="shared" si="1"/>
        <v>142480460.05</v>
      </c>
      <c r="J18" s="45">
        <f t="shared" si="1"/>
        <v>88191032.30999999</v>
      </c>
      <c r="K18" s="47">
        <f t="shared" si="1"/>
        <v>9545413.800000003</v>
      </c>
      <c r="L18" s="47">
        <f t="shared" si="1"/>
        <v>97736446.11</v>
      </c>
      <c r="M18" s="341">
        <f t="shared" si="1"/>
        <v>240216906.16</v>
      </c>
      <c r="N18" s="19"/>
    </row>
  </sheetData>
  <sheetProtection/>
  <mergeCells count="16">
    <mergeCell ref="J4:L4"/>
    <mergeCell ref="L5:L6"/>
    <mergeCell ref="F5:F6"/>
    <mergeCell ref="G5:G6"/>
    <mergeCell ref="I5:I6"/>
    <mergeCell ref="K5:K6"/>
    <mergeCell ref="A1:O1"/>
    <mergeCell ref="A2:O2"/>
    <mergeCell ref="A4:A6"/>
    <mergeCell ref="B4:I4"/>
    <mergeCell ref="B5:B6"/>
    <mergeCell ref="H5:H6"/>
    <mergeCell ref="C5:C6"/>
    <mergeCell ref="D5:D6"/>
    <mergeCell ref="E5:E6"/>
    <mergeCell ref="M4:M6"/>
  </mergeCells>
  <printOptions/>
  <pageMargins left="0.39" right="0.2755905511811024" top="0.4330708661417323" bottom="0.3937007874015748" header="0.31496062992125984" footer="0.2362204724409449"/>
  <pageSetup horizontalDpi="600" verticalDpi="600" orientation="landscape" paperSize="5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23"/>
  <sheetViews>
    <sheetView zoomScaleSheetLayoutView="72" zoomScalePageLayoutView="0" workbookViewId="0" topLeftCell="A1">
      <selection activeCell="A68" sqref="A68"/>
    </sheetView>
  </sheetViews>
  <sheetFormatPr defaultColWidth="9.140625" defaultRowHeight="12.75"/>
  <cols>
    <col min="1" max="1" width="56.421875" style="20" customWidth="1"/>
    <col min="2" max="6" width="18.421875" style="4" customWidth="1"/>
    <col min="7" max="7" width="8.28125" style="122" bestFit="1" customWidth="1"/>
    <col min="8" max="8" width="26.421875" style="20" bestFit="1" customWidth="1"/>
    <col min="9" max="9" width="16.28125" style="20" bestFit="1" customWidth="1"/>
    <col min="10" max="10" width="1.421875" style="20" customWidth="1"/>
    <col min="11" max="11" width="14.421875" style="20" bestFit="1" customWidth="1"/>
    <col min="12" max="16384" width="9.140625" style="20" customWidth="1"/>
  </cols>
  <sheetData>
    <row r="1" spans="1:9" ht="23.25">
      <c r="A1" s="493" t="s">
        <v>95</v>
      </c>
      <c r="B1" s="493"/>
      <c r="C1" s="493"/>
      <c r="D1" s="493"/>
      <c r="E1" s="493"/>
      <c r="F1" s="493"/>
      <c r="G1" s="493"/>
      <c r="H1" s="493"/>
      <c r="I1" s="493"/>
    </row>
    <row r="2" spans="1:9" ht="23.25">
      <c r="A2" s="493" t="s">
        <v>94</v>
      </c>
      <c r="B2" s="493"/>
      <c r="C2" s="493"/>
      <c r="D2" s="493"/>
      <c r="E2" s="493"/>
      <c r="F2" s="493"/>
      <c r="G2" s="493"/>
      <c r="H2" s="493"/>
      <c r="I2" s="493"/>
    </row>
    <row r="3" spans="1:9" ht="21">
      <c r="A3" s="21" t="s">
        <v>34</v>
      </c>
      <c r="G3" s="48"/>
      <c r="H3" s="49"/>
      <c r="I3" s="22" t="s">
        <v>10</v>
      </c>
    </row>
    <row r="4" spans="1:9" ht="21">
      <c r="A4" s="50" t="s">
        <v>35</v>
      </c>
      <c r="B4" s="51" t="s">
        <v>7</v>
      </c>
      <c r="C4" s="51" t="s">
        <v>8</v>
      </c>
      <c r="D4" s="51" t="s">
        <v>1</v>
      </c>
      <c r="E4" s="51" t="s">
        <v>36</v>
      </c>
      <c r="F4" s="51" t="s">
        <v>37</v>
      </c>
      <c r="G4" s="52" t="s">
        <v>38</v>
      </c>
      <c r="H4" s="51" t="s">
        <v>39</v>
      </c>
      <c r="I4" s="51" t="s">
        <v>40</v>
      </c>
    </row>
    <row r="5" spans="1:9" ht="21">
      <c r="A5" s="53" t="s">
        <v>41</v>
      </c>
      <c r="B5" s="54"/>
      <c r="C5" s="54"/>
      <c r="D5" s="54"/>
      <c r="E5" s="54"/>
      <c r="F5" s="54"/>
      <c r="G5" s="55"/>
      <c r="H5" s="54"/>
      <c r="I5" s="54"/>
    </row>
    <row r="6" spans="1:9" ht="21">
      <c r="A6" s="56" t="s">
        <v>102</v>
      </c>
      <c r="B6" s="57"/>
      <c r="C6" s="57"/>
      <c r="D6" s="57"/>
      <c r="E6" s="57"/>
      <c r="F6" s="57"/>
      <c r="G6" s="58"/>
      <c r="H6" s="57"/>
      <c r="I6" s="57"/>
    </row>
    <row r="7" spans="1:9" ht="21">
      <c r="A7" s="59" t="s">
        <v>111</v>
      </c>
      <c r="B7" s="33">
        <v>3173115.9434308643</v>
      </c>
      <c r="C7" s="33">
        <v>6447.828374558618</v>
      </c>
      <c r="D7" s="33">
        <v>190421.80555981316</v>
      </c>
      <c r="E7" s="33">
        <v>44.992920000000005</v>
      </c>
      <c r="F7" s="38">
        <f aca="true" t="shared" si="0" ref="F7:F13">SUM(B7:E7)</f>
        <v>3370030.570285236</v>
      </c>
      <c r="G7" s="60">
        <v>1</v>
      </c>
      <c r="H7" s="61" t="s">
        <v>42</v>
      </c>
      <c r="I7" s="38">
        <f aca="true" t="shared" si="1" ref="I7:I13">F7/G7</f>
        <v>3370030.570285236</v>
      </c>
    </row>
    <row r="8" spans="1:9" ht="21">
      <c r="A8" s="59" t="s">
        <v>118</v>
      </c>
      <c r="B8" s="33">
        <v>1633972.3478816408</v>
      </c>
      <c r="C8" s="33">
        <v>3320.2610480485764</v>
      </c>
      <c r="D8" s="33">
        <v>98056.28608137507</v>
      </c>
      <c r="E8" s="33">
        <v>23.168768000000004</v>
      </c>
      <c r="F8" s="38">
        <f t="shared" si="0"/>
        <v>1735372.0637790645</v>
      </c>
      <c r="G8" s="60">
        <v>2</v>
      </c>
      <c r="H8" s="61" t="s">
        <v>42</v>
      </c>
      <c r="I8" s="38">
        <f t="shared" si="1"/>
        <v>867686.0318895322</v>
      </c>
    </row>
    <row r="9" spans="1:9" ht="21">
      <c r="A9" s="59" t="s">
        <v>119</v>
      </c>
      <c r="B9" s="33">
        <v>9734536.152893078</v>
      </c>
      <c r="C9" s="33">
        <v>19780.751645628683</v>
      </c>
      <c r="D9" s="33">
        <v>584179.079355335</v>
      </c>
      <c r="E9" s="33">
        <v>138.03000400000002</v>
      </c>
      <c r="F9" s="38">
        <f t="shared" si="0"/>
        <v>10338634.013898041</v>
      </c>
      <c r="G9" s="60">
        <v>3</v>
      </c>
      <c r="H9" s="61" t="s">
        <v>42</v>
      </c>
      <c r="I9" s="38">
        <f t="shared" si="1"/>
        <v>3446211.3379660137</v>
      </c>
    </row>
    <row r="10" spans="1:9" ht="21">
      <c r="A10" s="59" t="s">
        <v>120</v>
      </c>
      <c r="B10" s="33">
        <v>11503457.109863156</v>
      </c>
      <c r="C10" s="33">
        <v>23375.230682020556</v>
      </c>
      <c r="D10" s="33">
        <v>690333.7640639665</v>
      </c>
      <c r="E10" s="33">
        <v>163.112264</v>
      </c>
      <c r="F10" s="38">
        <f t="shared" si="0"/>
        <v>12217329.216873143</v>
      </c>
      <c r="G10" s="60">
        <v>6</v>
      </c>
      <c r="H10" s="61" t="s">
        <v>115</v>
      </c>
      <c r="I10" s="38">
        <f t="shared" si="1"/>
        <v>2036221.536145524</v>
      </c>
    </row>
    <row r="11" spans="1:9" ht="21">
      <c r="A11" s="62" t="s">
        <v>112</v>
      </c>
      <c r="B11" s="40">
        <v>1984109.2795705637</v>
      </c>
      <c r="C11" s="40">
        <v>4031.7455583446995</v>
      </c>
      <c r="D11" s="40">
        <v>119068.34738452687</v>
      </c>
      <c r="E11" s="40">
        <v>28.133504000000006</v>
      </c>
      <c r="F11" s="42">
        <f t="shared" si="0"/>
        <v>2107237.5060174353</v>
      </c>
      <c r="G11" s="63">
        <v>2</v>
      </c>
      <c r="H11" s="64" t="s">
        <v>42</v>
      </c>
      <c r="I11" s="42">
        <f t="shared" si="1"/>
        <v>1053618.7530087177</v>
      </c>
    </row>
    <row r="12" spans="1:9" ht="21">
      <c r="A12" s="62" t="s">
        <v>113</v>
      </c>
      <c r="B12" s="40">
        <v>8374108.282893408</v>
      </c>
      <c r="C12" s="40">
        <v>17016.337871248954</v>
      </c>
      <c r="D12" s="40">
        <v>502538.46616704727</v>
      </c>
      <c r="E12" s="40">
        <v>118.73993600000001</v>
      </c>
      <c r="F12" s="42">
        <f t="shared" si="0"/>
        <v>8893781.826867705</v>
      </c>
      <c r="G12" s="63">
        <v>2</v>
      </c>
      <c r="H12" s="64" t="s">
        <v>42</v>
      </c>
      <c r="I12" s="42">
        <f t="shared" si="1"/>
        <v>4446890.913433853</v>
      </c>
    </row>
    <row r="13" spans="1:9" ht="21">
      <c r="A13" s="62" t="s">
        <v>114</v>
      </c>
      <c r="B13" s="40">
        <v>69297.93439676601</v>
      </c>
      <c r="C13" s="40">
        <v>140.81464266277442</v>
      </c>
      <c r="D13" s="40">
        <v>4158.637132915461</v>
      </c>
      <c r="E13" s="40">
        <v>0.9826040000000001</v>
      </c>
      <c r="F13" s="42">
        <f t="shared" si="0"/>
        <v>73598.36877634426</v>
      </c>
      <c r="G13" s="63">
        <v>4</v>
      </c>
      <c r="H13" s="64" t="s">
        <v>67</v>
      </c>
      <c r="I13" s="42">
        <f t="shared" si="1"/>
        <v>18399.592194086064</v>
      </c>
    </row>
    <row r="14" spans="1:9" ht="21">
      <c r="A14" s="65"/>
      <c r="B14" s="66">
        <f aca="true" t="shared" si="2" ref="B14:G14">SUM(B7:B13)</f>
        <v>36472597.05092948</v>
      </c>
      <c r="C14" s="66">
        <f t="shared" si="2"/>
        <v>74112.96982251287</v>
      </c>
      <c r="D14" s="66">
        <f t="shared" si="2"/>
        <v>2188756.3857449796</v>
      </c>
      <c r="E14" s="66">
        <f t="shared" si="2"/>
        <v>517.1600000000002</v>
      </c>
      <c r="F14" s="66">
        <f t="shared" si="2"/>
        <v>38735983.56649697</v>
      </c>
      <c r="G14" s="67">
        <f t="shared" si="2"/>
        <v>20</v>
      </c>
      <c r="H14" s="68"/>
      <c r="I14" s="69"/>
    </row>
    <row r="15" spans="1:9" ht="21">
      <c r="A15" s="70" t="s">
        <v>103</v>
      </c>
      <c r="B15" s="71"/>
      <c r="C15" s="71"/>
      <c r="D15" s="71"/>
      <c r="E15" s="71"/>
      <c r="F15" s="72"/>
      <c r="G15" s="73"/>
      <c r="H15" s="74"/>
      <c r="I15" s="72"/>
    </row>
    <row r="16" spans="1:9" ht="21">
      <c r="A16" s="59" t="s">
        <v>121</v>
      </c>
      <c r="B16" s="33">
        <v>20176749.545528125</v>
      </c>
      <c r="C16" s="33">
        <v>53722.216893851</v>
      </c>
      <c r="D16" s="33">
        <v>1586562.3191782439</v>
      </c>
      <c r="E16" s="33"/>
      <c r="F16" s="38">
        <f>SUM(B16:E16)</f>
        <v>21817034.08160022</v>
      </c>
      <c r="G16" s="60">
        <v>4</v>
      </c>
      <c r="H16" s="61" t="s">
        <v>42</v>
      </c>
      <c r="I16" s="38">
        <f>F16/G16</f>
        <v>5454258.520400055</v>
      </c>
    </row>
    <row r="17" spans="1:9" ht="21">
      <c r="A17" s="59" t="s">
        <v>122</v>
      </c>
      <c r="B17" s="33">
        <v>10957117.674064925</v>
      </c>
      <c r="C17" s="33">
        <v>29174.206226296123</v>
      </c>
      <c r="D17" s="33">
        <v>861593.1911751517</v>
      </c>
      <c r="E17" s="33"/>
      <c r="F17" s="38">
        <f>SUM(B17:E17)</f>
        <v>11847885.071466373</v>
      </c>
      <c r="G17" s="60">
        <v>11</v>
      </c>
      <c r="H17" s="61" t="s">
        <v>42</v>
      </c>
      <c r="I17" s="38">
        <f>F17/G17</f>
        <v>1077080.4610423977</v>
      </c>
    </row>
    <row r="18" spans="1:9" ht="21">
      <c r="A18" s="59" t="s">
        <v>116</v>
      </c>
      <c r="B18" s="33">
        <v>172183.27773530598</v>
      </c>
      <c r="C18" s="33">
        <v>458.4518121275105</v>
      </c>
      <c r="D18" s="33">
        <v>13539.321575609529</v>
      </c>
      <c r="E18" s="33"/>
      <c r="F18" s="38">
        <f>SUM(B18:E18)</f>
        <v>186181.05112304303</v>
      </c>
      <c r="G18" s="60">
        <v>1</v>
      </c>
      <c r="H18" s="61" t="s">
        <v>42</v>
      </c>
      <c r="I18" s="38">
        <f>F18/G18</f>
        <v>186181.05112304303</v>
      </c>
    </row>
    <row r="19" spans="1:9" ht="21">
      <c r="A19" s="65"/>
      <c r="B19" s="66">
        <f aca="true" t="shared" si="3" ref="B19:G19">SUM(B16:B18)</f>
        <v>31306050.497328356</v>
      </c>
      <c r="C19" s="66">
        <f t="shared" si="3"/>
        <v>83354.87493227463</v>
      </c>
      <c r="D19" s="66">
        <f t="shared" si="3"/>
        <v>2461694.831929005</v>
      </c>
      <c r="E19" s="66">
        <f t="shared" si="3"/>
        <v>0</v>
      </c>
      <c r="F19" s="66">
        <f t="shared" si="3"/>
        <v>33851100.204189636</v>
      </c>
      <c r="G19" s="67">
        <f t="shared" si="3"/>
        <v>16</v>
      </c>
      <c r="H19" s="68"/>
      <c r="I19" s="69"/>
    </row>
    <row r="20" spans="1:9" ht="21">
      <c r="A20" s="75"/>
      <c r="B20" s="76"/>
      <c r="C20" s="76"/>
      <c r="D20" s="76"/>
      <c r="E20" s="76"/>
      <c r="F20" s="76"/>
      <c r="G20" s="77"/>
      <c r="H20" s="78"/>
      <c r="I20" s="79"/>
    </row>
    <row r="21" spans="1:9" ht="21">
      <c r="A21" s="80"/>
      <c r="B21" s="81"/>
      <c r="C21" s="81"/>
      <c r="D21" s="81"/>
      <c r="E21" s="81"/>
      <c r="F21" s="81"/>
      <c r="G21" s="82"/>
      <c r="H21" s="83"/>
      <c r="I21" s="84"/>
    </row>
    <row r="22" spans="1:9" ht="21">
      <c r="A22" s="80"/>
      <c r="B22" s="81"/>
      <c r="C22" s="81"/>
      <c r="D22" s="81"/>
      <c r="E22" s="81"/>
      <c r="F22" s="81"/>
      <c r="G22" s="82"/>
      <c r="H22" s="83"/>
      <c r="I22" s="84"/>
    </row>
    <row r="23" spans="1:9" ht="21">
      <c r="A23" s="80"/>
      <c r="B23" s="81"/>
      <c r="C23" s="81"/>
      <c r="D23" s="81"/>
      <c r="E23" s="81"/>
      <c r="F23" s="81"/>
      <c r="G23" s="82"/>
      <c r="H23" s="83"/>
      <c r="I23" s="84"/>
    </row>
    <row r="24" spans="1:9" ht="21">
      <c r="A24" s="80"/>
      <c r="B24" s="81"/>
      <c r="C24" s="81"/>
      <c r="D24" s="81"/>
      <c r="E24" s="81"/>
      <c r="F24" s="81"/>
      <c r="G24" s="82"/>
      <c r="H24" s="83"/>
      <c r="I24" s="84"/>
    </row>
    <row r="25" spans="1:9" ht="21">
      <c r="A25" s="80"/>
      <c r="B25" s="81"/>
      <c r="C25" s="81"/>
      <c r="D25" s="81"/>
      <c r="E25" s="81"/>
      <c r="F25" s="81"/>
      <c r="G25" s="82"/>
      <c r="H25" s="83"/>
      <c r="I25" s="84"/>
    </row>
    <row r="26" spans="1:9" ht="21">
      <c r="A26" s="80"/>
      <c r="B26" s="81"/>
      <c r="C26" s="81"/>
      <c r="D26" s="81"/>
      <c r="E26" s="81"/>
      <c r="F26" s="81"/>
      <c r="G26" s="82"/>
      <c r="H26" s="83"/>
      <c r="I26" s="84"/>
    </row>
    <row r="27" spans="1:9" ht="21">
      <c r="A27" s="80"/>
      <c r="B27" s="81"/>
      <c r="C27" s="81"/>
      <c r="D27" s="81"/>
      <c r="E27" s="81"/>
      <c r="F27" s="81"/>
      <c r="G27" s="82"/>
      <c r="H27" s="83"/>
      <c r="I27" s="84"/>
    </row>
    <row r="28" spans="1:9" ht="21">
      <c r="A28" s="80"/>
      <c r="B28" s="81"/>
      <c r="C28" s="81"/>
      <c r="D28" s="81"/>
      <c r="E28" s="81"/>
      <c r="F28" s="81"/>
      <c r="G28" s="82"/>
      <c r="H28" s="83"/>
      <c r="I28" s="84"/>
    </row>
    <row r="29" spans="1:9" ht="21">
      <c r="A29" s="80"/>
      <c r="B29" s="81"/>
      <c r="C29" s="81"/>
      <c r="D29" s="81"/>
      <c r="E29" s="81"/>
      <c r="F29" s="81"/>
      <c r="G29" s="82"/>
      <c r="H29" s="83"/>
      <c r="I29" s="84"/>
    </row>
    <row r="30" spans="1:9" ht="21">
      <c r="A30" s="80"/>
      <c r="B30" s="81"/>
      <c r="C30" s="81"/>
      <c r="D30" s="81"/>
      <c r="E30" s="81"/>
      <c r="F30" s="81"/>
      <c r="G30" s="82"/>
      <c r="H30" s="83"/>
      <c r="I30" s="84"/>
    </row>
    <row r="31" spans="1:9" ht="21">
      <c r="A31" s="80"/>
      <c r="B31" s="81"/>
      <c r="C31" s="81"/>
      <c r="D31" s="81"/>
      <c r="E31" s="81"/>
      <c r="F31" s="81"/>
      <c r="G31" s="82"/>
      <c r="H31" s="83"/>
      <c r="I31" s="84"/>
    </row>
    <row r="32" spans="1:9" ht="21">
      <c r="A32" s="80"/>
      <c r="B32" s="81"/>
      <c r="C32" s="81"/>
      <c r="D32" s="81"/>
      <c r="E32" s="81"/>
      <c r="F32" s="81"/>
      <c r="G32" s="82"/>
      <c r="H32" s="83"/>
      <c r="I32" s="84"/>
    </row>
    <row r="33" spans="1:9" ht="21">
      <c r="A33" s="80"/>
      <c r="B33" s="81"/>
      <c r="C33" s="81"/>
      <c r="D33" s="81"/>
      <c r="E33" s="81"/>
      <c r="F33" s="81"/>
      <c r="G33" s="82"/>
      <c r="H33" s="83"/>
      <c r="I33" s="84"/>
    </row>
    <row r="34" spans="1:9" ht="23.25">
      <c r="A34" s="493" t="s">
        <v>95</v>
      </c>
      <c r="B34" s="493"/>
      <c r="C34" s="493"/>
      <c r="D34" s="493"/>
      <c r="E34" s="493"/>
      <c r="F34" s="493"/>
      <c r="G34" s="493"/>
      <c r="H34" s="493"/>
      <c r="I34" s="493"/>
    </row>
    <row r="35" spans="1:9" ht="23.25">
      <c r="A35" s="493" t="s">
        <v>94</v>
      </c>
      <c r="B35" s="493"/>
      <c r="C35" s="493"/>
      <c r="D35" s="493"/>
      <c r="E35" s="493"/>
      <c r="F35" s="493"/>
      <c r="G35" s="493"/>
      <c r="H35" s="493"/>
      <c r="I35" s="493"/>
    </row>
    <row r="36" spans="1:9" ht="21">
      <c r="A36" s="21" t="s">
        <v>43</v>
      </c>
      <c r="G36" s="48"/>
      <c r="H36" s="49"/>
      <c r="I36" s="22" t="s">
        <v>10</v>
      </c>
    </row>
    <row r="37" spans="1:9" s="85" customFormat="1" ht="21">
      <c r="A37" s="50" t="s">
        <v>35</v>
      </c>
      <c r="B37" s="51" t="s">
        <v>7</v>
      </c>
      <c r="C37" s="51" t="s">
        <v>8</v>
      </c>
      <c r="D37" s="51" t="s">
        <v>1</v>
      </c>
      <c r="E37" s="51" t="s">
        <v>36</v>
      </c>
      <c r="F37" s="51" t="s">
        <v>37</v>
      </c>
      <c r="G37" s="52" t="s">
        <v>38</v>
      </c>
      <c r="H37" s="51" t="s">
        <v>39</v>
      </c>
      <c r="I37" s="51" t="s">
        <v>40</v>
      </c>
    </row>
    <row r="38" spans="1:9" s="85" customFormat="1" ht="21">
      <c r="A38" s="86" t="s">
        <v>41</v>
      </c>
      <c r="B38" s="54"/>
      <c r="C38" s="54"/>
      <c r="D38" s="54"/>
      <c r="E38" s="54"/>
      <c r="F38" s="54"/>
      <c r="G38" s="55"/>
      <c r="H38" s="54"/>
      <c r="I38" s="54"/>
    </row>
    <row r="39" spans="1:9" s="85" customFormat="1" ht="21">
      <c r="A39" s="56" t="s">
        <v>104</v>
      </c>
      <c r="B39" s="57"/>
      <c r="C39" s="57"/>
      <c r="D39" s="57"/>
      <c r="E39" s="57"/>
      <c r="F39" s="57"/>
      <c r="G39" s="58"/>
      <c r="H39" s="57"/>
      <c r="I39" s="57"/>
    </row>
    <row r="40" spans="1:9" s="23" customFormat="1" ht="21">
      <c r="A40" s="59" t="s">
        <v>130</v>
      </c>
      <c r="B40" s="33">
        <v>3712659.5366306906</v>
      </c>
      <c r="C40" s="33">
        <v>9335.123941109294</v>
      </c>
      <c r="D40" s="33">
        <v>275691.4503190939</v>
      </c>
      <c r="E40" s="33">
        <v>437111.8059419998</v>
      </c>
      <c r="F40" s="102">
        <f>SUM(B40:E40)</f>
        <v>4434797.916832894</v>
      </c>
      <c r="G40" s="345">
        <v>241</v>
      </c>
      <c r="H40" s="106" t="s">
        <v>140</v>
      </c>
      <c r="I40" s="102">
        <f aca="true" t="shared" si="4" ref="I40:I49">F40/G40</f>
        <v>18401.65110719043</v>
      </c>
    </row>
    <row r="41" spans="1:9" s="23" customFormat="1" ht="21">
      <c r="A41" s="59" t="s">
        <v>131</v>
      </c>
      <c r="B41" s="33">
        <v>1591139.801413153</v>
      </c>
      <c r="C41" s="33">
        <v>4000.7674033325547</v>
      </c>
      <c r="D41" s="33">
        <v>118153.47870818312</v>
      </c>
      <c r="E41" s="33">
        <v>187333.63111799993</v>
      </c>
      <c r="F41" s="102">
        <f>SUM(B41:E41)</f>
        <v>1900627.6786426688</v>
      </c>
      <c r="G41" s="345">
        <v>1</v>
      </c>
      <c r="H41" s="106" t="s">
        <v>53</v>
      </c>
      <c r="I41" s="102">
        <f t="shared" si="4"/>
        <v>1900627.6786426688</v>
      </c>
    </row>
    <row r="42" spans="1:9" s="23" customFormat="1" ht="21">
      <c r="A42" s="59" t="s">
        <v>132</v>
      </c>
      <c r="B42" s="33">
        <v>1390537.6487994606</v>
      </c>
      <c r="C42" s="33">
        <v>3496.3726590728634</v>
      </c>
      <c r="D42" s="33">
        <v>103257.3381260626</v>
      </c>
      <c r="E42" s="33">
        <v>163715.63750999994</v>
      </c>
      <c r="F42" s="102">
        <f aca="true" t="shared" si="5" ref="F42:F49">SUM(B42:E42)</f>
        <v>1661006.9970945963</v>
      </c>
      <c r="G42" s="345">
        <v>899</v>
      </c>
      <c r="H42" s="106" t="s">
        <v>141</v>
      </c>
      <c r="I42" s="102">
        <f t="shared" si="4"/>
        <v>1847.616237035146</v>
      </c>
    </row>
    <row r="43" spans="1:9" s="23" customFormat="1" ht="21">
      <c r="A43" s="59" t="s">
        <v>133</v>
      </c>
      <c r="B43" s="33">
        <v>1395096.7886315896</v>
      </c>
      <c r="C43" s="33">
        <v>3507.836175987856</v>
      </c>
      <c r="D43" s="33">
        <v>103595.88677565622</v>
      </c>
      <c r="E43" s="33">
        <v>164252.41009199992</v>
      </c>
      <c r="F43" s="102">
        <f t="shared" si="5"/>
        <v>1666452.9216752336</v>
      </c>
      <c r="G43" s="345">
        <v>2</v>
      </c>
      <c r="H43" s="106" t="s">
        <v>42</v>
      </c>
      <c r="I43" s="102">
        <f t="shared" si="4"/>
        <v>833226.4608376168</v>
      </c>
    </row>
    <row r="44" spans="1:9" s="23" customFormat="1" ht="21">
      <c r="A44" s="59" t="s">
        <v>134</v>
      </c>
      <c r="B44" s="33">
        <v>1733992.8494865403</v>
      </c>
      <c r="C44" s="33">
        <v>4359.957600002335</v>
      </c>
      <c r="D44" s="33">
        <v>128761.33639545074</v>
      </c>
      <c r="E44" s="33">
        <v>204152.5053539999</v>
      </c>
      <c r="F44" s="102">
        <f t="shared" si="5"/>
        <v>2071266.6488359934</v>
      </c>
      <c r="G44" s="345">
        <v>800</v>
      </c>
      <c r="H44" s="106" t="s">
        <v>42</v>
      </c>
      <c r="I44" s="102">
        <f t="shared" si="4"/>
        <v>2589.0833110449917</v>
      </c>
    </row>
    <row r="45" spans="1:9" s="23" customFormat="1" ht="21">
      <c r="A45" s="62" t="s">
        <v>135</v>
      </c>
      <c r="B45" s="33">
        <v>2183827.979589972</v>
      </c>
      <c r="C45" s="33">
        <v>5491.024602281644</v>
      </c>
      <c r="D45" s="33">
        <v>162164.8031553573</v>
      </c>
      <c r="E45" s="33">
        <v>257114.0667779999</v>
      </c>
      <c r="F45" s="102">
        <f>SUM(B45:E45)</f>
        <v>2608597.8741256115</v>
      </c>
      <c r="G45" s="345">
        <v>2</v>
      </c>
      <c r="H45" s="106" t="s">
        <v>53</v>
      </c>
      <c r="I45" s="102">
        <f>F45/G45</f>
        <v>1304298.9370628058</v>
      </c>
    </row>
    <row r="46" spans="1:9" s="23" customFormat="1" ht="21">
      <c r="A46" s="62" t="s">
        <v>136</v>
      </c>
      <c r="B46" s="33">
        <v>449835.130103432</v>
      </c>
      <c r="C46" s="33">
        <v>1131.0670022793086</v>
      </c>
      <c r="D46" s="33">
        <v>33403.46675990659</v>
      </c>
      <c r="E46" s="33">
        <v>52961.56142399998</v>
      </c>
      <c r="F46" s="102">
        <f>SUM(B46:E46)</f>
        <v>537331.2252896179</v>
      </c>
      <c r="G46" s="345">
        <v>1</v>
      </c>
      <c r="H46" s="106" t="s">
        <v>42</v>
      </c>
      <c r="I46" s="102">
        <f>F46/G46</f>
        <v>537331.2252896179</v>
      </c>
    </row>
    <row r="47" spans="1:9" s="23" customFormat="1" ht="21">
      <c r="A47" s="62" t="s">
        <v>137</v>
      </c>
      <c r="B47" s="33">
        <v>1849491.0585671512</v>
      </c>
      <c r="C47" s="33">
        <v>4650.366695182158</v>
      </c>
      <c r="D47" s="33">
        <v>137337.90218515648</v>
      </c>
      <c r="E47" s="33">
        <v>217750.74409799988</v>
      </c>
      <c r="F47" s="102">
        <f>SUM(B47:E47)</f>
        <v>2209230.0715454896</v>
      </c>
      <c r="G47" s="345">
        <v>26</v>
      </c>
      <c r="H47" s="106" t="s">
        <v>67</v>
      </c>
      <c r="I47" s="102">
        <f>F47/G47</f>
        <v>84970.38736713422</v>
      </c>
    </row>
    <row r="48" spans="1:9" s="23" customFormat="1" ht="21">
      <c r="A48" s="62" t="s">
        <v>138</v>
      </c>
      <c r="B48" s="33"/>
      <c r="C48" s="33"/>
      <c r="D48" s="33"/>
      <c r="E48" s="33"/>
      <c r="F48" s="102"/>
      <c r="G48" s="345"/>
      <c r="H48" s="106"/>
      <c r="I48" s="102"/>
    </row>
    <row r="49" spans="1:9" s="23" customFormat="1" ht="21">
      <c r="A49" s="62" t="s">
        <v>139</v>
      </c>
      <c r="B49" s="87">
        <v>890551.9805426054</v>
      </c>
      <c r="C49" s="87">
        <v>2239.2069707286314</v>
      </c>
      <c r="D49" s="87">
        <v>66129.83622062588</v>
      </c>
      <c r="E49" s="87">
        <v>104849.57768399996</v>
      </c>
      <c r="F49" s="154">
        <f t="shared" si="5"/>
        <v>1063770.60141796</v>
      </c>
      <c r="G49" s="346">
        <v>16</v>
      </c>
      <c r="H49" s="134" t="s">
        <v>42</v>
      </c>
      <c r="I49" s="154">
        <f t="shared" si="4"/>
        <v>66485.6625886225</v>
      </c>
    </row>
    <row r="50" spans="1:9" ht="21">
      <c r="A50" s="65"/>
      <c r="B50" s="342">
        <f>SUM(B40:B49)</f>
        <v>15197132.773764595</v>
      </c>
      <c r="C50" s="342">
        <f>SUM(C40:C49)</f>
        <v>38211.723049976645</v>
      </c>
      <c r="D50" s="342">
        <f>SUM(D40:D49)</f>
        <v>1128495.4986454928</v>
      </c>
      <c r="E50" s="342">
        <f>SUM(E40:E49)</f>
        <v>1789241.9399999992</v>
      </c>
      <c r="F50" s="342">
        <f>SUM(F40:F49)</f>
        <v>18153081.935460065</v>
      </c>
      <c r="G50" s="343"/>
      <c r="H50" s="344"/>
      <c r="I50" s="117"/>
    </row>
    <row r="51" spans="1:9" ht="21">
      <c r="A51" s="90" t="s">
        <v>105</v>
      </c>
      <c r="B51" s="41"/>
      <c r="C51" s="41"/>
      <c r="D51" s="41"/>
      <c r="E51" s="41"/>
      <c r="F51" s="91"/>
      <c r="G51" s="92"/>
      <c r="H51" s="93"/>
      <c r="I51" s="91"/>
    </row>
    <row r="52" spans="1:9" ht="21">
      <c r="A52" s="59" t="s">
        <v>123</v>
      </c>
      <c r="B52" s="33">
        <v>25294.09439663427</v>
      </c>
      <c r="C52" s="33">
        <v>2490.692516059785</v>
      </c>
      <c r="D52" s="33">
        <v>1391.9860755385334</v>
      </c>
      <c r="E52" s="33">
        <v>0.009479999999999999</v>
      </c>
      <c r="F52" s="38">
        <f aca="true" t="shared" si="6" ref="F52:F59">SUM(B52:E52)</f>
        <v>29176.78246823259</v>
      </c>
      <c r="G52" s="60">
        <v>3</v>
      </c>
      <c r="H52" s="61" t="s">
        <v>67</v>
      </c>
      <c r="I52" s="38">
        <f aca="true" t="shared" si="7" ref="I52:I59">F52/G52</f>
        <v>9725.59415607753</v>
      </c>
    </row>
    <row r="53" spans="1:9" ht="21">
      <c r="A53" s="59" t="s">
        <v>117</v>
      </c>
      <c r="B53" s="33">
        <v>5817641.711225883</v>
      </c>
      <c r="C53" s="33">
        <v>572859.2786937505</v>
      </c>
      <c r="D53" s="33">
        <v>320156.7973738627</v>
      </c>
      <c r="E53" s="33">
        <v>2.1804</v>
      </c>
      <c r="F53" s="38">
        <f t="shared" si="6"/>
        <v>6710659.9676934965</v>
      </c>
      <c r="G53" s="60">
        <v>1</v>
      </c>
      <c r="H53" s="61" t="s">
        <v>42</v>
      </c>
      <c r="I53" s="38">
        <f t="shared" si="7"/>
        <v>6710659.9676934965</v>
      </c>
    </row>
    <row r="54" spans="1:9" ht="21">
      <c r="A54" s="59" t="s">
        <v>124</v>
      </c>
      <c r="B54" s="33">
        <v>8903521.227615263</v>
      </c>
      <c r="C54" s="33">
        <v>876723.7656530443</v>
      </c>
      <c r="D54" s="33">
        <v>489979.09858956374</v>
      </c>
      <c r="E54" s="33">
        <v>3.33696</v>
      </c>
      <c r="F54" s="38">
        <f t="shared" si="6"/>
        <v>10270227.428817872</v>
      </c>
      <c r="G54" s="60">
        <v>2</v>
      </c>
      <c r="H54" s="61" t="s">
        <v>42</v>
      </c>
      <c r="I54" s="38">
        <f t="shared" si="7"/>
        <v>5135113.714408936</v>
      </c>
    </row>
    <row r="55" spans="1:9" ht="21">
      <c r="A55" s="59" t="s">
        <v>125</v>
      </c>
      <c r="B55" s="33">
        <v>1715782.7365716915</v>
      </c>
      <c r="C55" s="33">
        <v>168951.97567272207</v>
      </c>
      <c r="D55" s="33">
        <v>94423.05545736387</v>
      </c>
      <c r="E55" s="33">
        <v>0.6430600000000001</v>
      </c>
      <c r="F55" s="38">
        <f t="shared" si="6"/>
        <v>1979158.4107617773</v>
      </c>
      <c r="G55" s="60">
        <v>1</v>
      </c>
      <c r="H55" s="61" t="s">
        <v>42</v>
      </c>
      <c r="I55" s="38">
        <f t="shared" si="7"/>
        <v>1979158.4107617773</v>
      </c>
    </row>
    <row r="56" spans="1:9" ht="21">
      <c r="A56" s="62" t="s">
        <v>126</v>
      </c>
      <c r="B56" s="40">
        <v>2963624.7268056488</v>
      </c>
      <c r="C56" s="40">
        <v>291826.1397983381</v>
      </c>
      <c r="D56" s="40">
        <v>163094.36851726484</v>
      </c>
      <c r="E56" s="40">
        <v>1.11074</v>
      </c>
      <c r="F56" s="42">
        <f t="shared" si="6"/>
        <v>3418546.3458612515</v>
      </c>
      <c r="G56" s="63">
        <v>1</v>
      </c>
      <c r="H56" s="64" t="s">
        <v>42</v>
      </c>
      <c r="I56" s="42">
        <f t="shared" si="7"/>
        <v>3418546.3458612515</v>
      </c>
    </row>
    <row r="57" spans="1:9" ht="21">
      <c r="A57" s="62" t="s">
        <v>127</v>
      </c>
      <c r="B57" s="40">
        <v>9822539.990692975</v>
      </c>
      <c r="C57" s="40">
        <v>967218.9270698831</v>
      </c>
      <c r="D57" s="40">
        <v>540554.5926674638</v>
      </c>
      <c r="E57" s="40">
        <v>3.6814</v>
      </c>
      <c r="F57" s="42">
        <f t="shared" si="6"/>
        <v>11330317.191830322</v>
      </c>
      <c r="G57" s="63">
        <v>1</v>
      </c>
      <c r="H57" s="64" t="s">
        <v>42</v>
      </c>
      <c r="I57" s="42">
        <f t="shared" si="7"/>
        <v>11330317.191830322</v>
      </c>
    </row>
    <row r="58" spans="1:9" ht="21">
      <c r="A58" s="62" t="s">
        <v>128</v>
      </c>
      <c r="B58" s="40">
        <v>7777934.026965038</v>
      </c>
      <c r="C58" s="40">
        <v>765887.9486883838</v>
      </c>
      <c r="D58" s="40">
        <v>428035.718228099</v>
      </c>
      <c r="E58" s="40">
        <v>2.9150999999999994</v>
      </c>
      <c r="F58" s="42">
        <f t="shared" si="6"/>
        <v>8971860.608981522</v>
      </c>
      <c r="G58" s="63">
        <v>2</v>
      </c>
      <c r="H58" s="64" t="s">
        <v>42</v>
      </c>
      <c r="I58" s="42">
        <f t="shared" si="7"/>
        <v>4485930.304490761</v>
      </c>
    </row>
    <row r="59" spans="1:9" ht="21">
      <c r="A59" s="62" t="s">
        <v>129</v>
      </c>
      <c r="B59" s="40">
        <v>5130485.480117318</v>
      </c>
      <c r="C59" s="40">
        <v>505195.46534079296</v>
      </c>
      <c r="D59" s="40">
        <v>282341.17565506586</v>
      </c>
      <c r="E59" s="40">
        <v>1.9228599999999998</v>
      </c>
      <c r="F59" s="42">
        <f t="shared" si="6"/>
        <v>5918024.043973178</v>
      </c>
      <c r="G59" s="94">
        <v>1</v>
      </c>
      <c r="H59" s="64" t="s">
        <v>42</v>
      </c>
      <c r="I59" s="96">
        <f t="shared" si="7"/>
        <v>5918024.043973178</v>
      </c>
    </row>
    <row r="60" spans="1:9" ht="21">
      <c r="A60" s="65"/>
      <c r="B60" s="66">
        <f aca="true" t="shared" si="8" ref="B60:G60">SUM(B52:B59)</f>
        <v>42156823.99439046</v>
      </c>
      <c r="C60" s="66">
        <f t="shared" si="8"/>
        <v>4151154.1934329746</v>
      </c>
      <c r="D60" s="66">
        <f t="shared" si="8"/>
        <v>2319976.7925642226</v>
      </c>
      <c r="E60" s="66">
        <f t="shared" si="8"/>
        <v>15.799999999999999</v>
      </c>
      <c r="F60" s="66">
        <f t="shared" si="8"/>
        <v>48627970.780387655</v>
      </c>
      <c r="G60" s="89">
        <f t="shared" si="8"/>
        <v>12</v>
      </c>
      <c r="H60" s="68"/>
      <c r="I60" s="69"/>
    </row>
    <row r="61" spans="1:9" ht="21">
      <c r="A61" s="90" t="s">
        <v>108</v>
      </c>
      <c r="B61" s="41"/>
      <c r="C61" s="41"/>
      <c r="D61" s="41"/>
      <c r="E61" s="41"/>
      <c r="F61" s="91"/>
      <c r="G61" s="92"/>
      <c r="H61" s="93"/>
      <c r="I61" s="91"/>
    </row>
    <row r="62" spans="1:9" ht="21">
      <c r="A62" s="59" t="s">
        <v>155</v>
      </c>
      <c r="B62" s="33">
        <v>10297818.171771351</v>
      </c>
      <c r="C62" s="33">
        <v>16506.753441812234</v>
      </c>
      <c r="D62" s="33">
        <v>10527842.49089376</v>
      </c>
      <c r="E62" s="33"/>
      <c r="F62" s="102">
        <f>SUM(B62:E62)</f>
        <v>20842167.416106924</v>
      </c>
      <c r="G62" s="109">
        <v>3</v>
      </c>
      <c r="H62" s="110" t="s">
        <v>42</v>
      </c>
      <c r="I62" s="91">
        <f>F62/G62</f>
        <v>6947389.138702308</v>
      </c>
    </row>
    <row r="63" spans="1:9" ht="21">
      <c r="A63" s="59" t="s">
        <v>156</v>
      </c>
      <c r="B63" s="33">
        <v>6888126.707686845</v>
      </c>
      <c r="C63" s="33">
        <v>11041.232943054645</v>
      </c>
      <c r="D63" s="33">
        <v>7041988.101385546</v>
      </c>
      <c r="E63" s="33"/>
      <c r="F63" s="102">
        <f>SUM(B63:E63)</f>
        <v>13941156.042015444</v>
      </c>
      <c r="G63" s="109">
        <v>5</v>
      </c>
      <c r="H63" s="110" t="s">
        <v>42</v>
      </c>
      <c r="I63" s="91">
        <f>F63/G63</f>
        <v>2788231.208403089</v>
      </c>
    </row>
    <row r="64" spans="1:9" ht="21">
      <c r="A64" s="65"/>
      <c r="B64" s="66">
        <f>SUM(B62:B63)</f>
        <v>17185944.879458196</v>
      </c>
      <c r="C64" s="66">
        <f>SUM(C62:C63)</f>
        <v>27547.98638486688</v>
      </c>
      <c r="D64" s="66">
        <f>SUM(D62:D63)</f>
        <v>17569830.592279308</v>
      </c>
      <c r="E64" s="66">
        <f>SUM(E62:E63)</f>
        <v>0</v>
      </c>
      <c r="F64" s="66">
        <f>SUM(F62:F63)</f>
        <v>34783323.45812237</v>
      </c>
      <c r="G64" s="112"/>
      <c r="H64" s="68"/>
      <c r="I64" s="69"/>
    </row>
    <row r="65" spans="1:9" ht="21">
      <c r="A65" s="80"/>
      <c r="B65" s="81"/>
      <c r="C65" s="81"/>
      <c r="D65" s="81"/>
      <c r="E65" s="81"/>
      <c r="F65" s="81"/>
      <c r="G65" s="451"/>
      <c r="H65" s="83"/>
      <c r="I65" s="84"/>
    </row>
    <row r="66" spans="1:9" ht="21">
      <c r="A66" s="80"/>
      <c r="B66" s="81"/>
      <c r="C66" s="81"/>
      <c r="D66" s="81"/>
      <c r="E66" s="81"/>
      <c r="F66" s="81"/>
      <c r="G66" s="451"/>
      <c r="H66" s="83"/>
      <c r="I66" s="84"/>
    </row>
    <row r="67" spans="1:9" ht="23.25">
      <c r="A67" s="493" t="s">
        <v>94</v>
      </c>
      <c r="B67" s="493"/>
      <c r="C67" s="493"/>
      <c r="D67" s="493"/>
      <c r="E67" s="493"/>
      <c r="F67" s="493"/>
      <c r="G67" s="493"/>
      <c r="H67" s="493"/>
      <c r="I67" s="493"/>
    </row>
    <row r="68" spans="1:9" ht="21">
      <c r="A68" s="21" t="s">
        <v>45</v>
      </c>
      <c r="G68" s="98"/>
      <c r="H68" s="49"/>
      <c r="I68" s="22" t="s">
        <v>10</v>
      </c>
    </row>
    <row r="69" spans="1:9" s="85" customFormat="1" ht="21">
      <c r="A69" s="50" t="s">
        <v>35</v>
      </c>
      <c r="B69" s="51" t="s">
        <v>7</v>
      </c>
      <c r="C69" s="51" t="s">
        <v>8</v>
      </c>
      <c r="D69" s="51" t="s">
        <v>1</v>
      </c>
      <c r="E69" s="51" t="s">
        <v>36</v>
      </c>
      <c r="F69" s="51" t="s">
        <v>37</v>
      </c>
      <c r="G69" s="99" t="s">
        <v>38</v>
      </c>
      <c r="H69" s="51" t="s">
        <v>39</v>
      </c>
      <c r="I69" s="51" t="s">
        <v>40</v>
      </c>
    </row>
    <row r="70" spans="1:9" ht="21">
      <c r="A70" s="53" t="s">
        <v>46</v>
      </c>
      <c r="B70" s="71"/>
      <c r="C70" s="71"/>
      <c r="D70" s="71"/>
      <c r="E70" s="71"/>
      <c r="F70" s="71"/>
      <c r="G70" s="100"/>
      <c r="H70" s="74"/>
      <c r="I70" s="72"/>
    </row>
    <row r="71" spans="1:9" s="23" customFormat="1" ht="21">
      <c r="A71" s="101" t="s">
        <v>106</v>
      </c>
      <c r="B71" s="41"/>
      <c r="C71" s="41"/>
      <c r="D71" s="41"/>
      <c r="E71" s="41"/>
      <c r="F71" s="374"/>
      <c r="G71" s="375"/>
      <c r="H71" s="376"/>
      <c r="I71" s="374"/>
    </row>
    <row r="72" spans="1:9" s="23" customFormat="1" ht="21">
      <c r="A72" s="62" t="s">
        <v>163</v>
      </c>
      <c r="B72" s="40">
        <v>3176924.12006072</v>
      </c>
      <c r="C72" s="40">
        <v>6753.699887902849</v>
      </c>
      <c r="D72" s="40">
        <v>199455.01836524988</v>
      </c>
      <c r="E72" s="40"/>
      <c r="F72" s="96">
        <f>SUM(B72:E72)</f>
        <v>3383132.838313873</v>
      </c>
      <c r="G72" s="377">
        <v>1</v>
      </c>
      <c r="H72" s="95" t="s">
        <v>44</v>
      </c>
      <c r="I72" s="96">
        <f>F72/G72</f>
        <v>3383132.838313873</v>
      </c>
    </row>
    <row r="73" spans="1:9" s="380" customFormat="1" ht="21" customHeight="1">
      <c r="A73" s="378"/>
      <c r="B73" s="66">
        <f>SUM(B72:B72)</f>
        <v>3176924.12006072</v>
      </c>
      <c r="C73" s="66">
        <f aca="true" t="shared" si="9" ref="C73:I73">SUM(C72:C72)</f>
        <v>6753.699887902849</v>
      </c>
      <c r="D73" s="66">
        <f t="shared" si="9"/>
        <v>199455.01836524988</v>
      </c>
      <c r="E73" s="66">
        <f t="shared" si="9"/>
        <v>0</v>
      </c>
      <c r="F73" s="66">
        <f t="shared" si="9"/>
        <v>3383132.838313873</v>
      </c>
      <c r="G73" s="379">
        <f t="shared" si="9"/>
        <v>1</v>
      </c>
      <c r="H73" s="66">
        <f t="shared" si="9"/>
        <v>0</v>
      </c>
      <c r="I73" s="66">
        <f t="shared" si="9"/>
        <v>3383132.838313873</v>
      </c>
    </row>
    <row r="74" spans="1:9" ht="21">
      <c r="A74" s="101" t="s">
        <v>107</v>
      </c>
      <c r="B74" s="41"/>
      <c r="C74" s="41"/>
      <c r="D74" s="41"/>
      <c r="E74" s="41"/>
      <c r="F74" s="91"/>
      <c r="G74" s="92"/>
      <c r="H74" s="93"/>
      <c r="I74" s="91"/>
    </row>
    <row r="75" spans="1:14" ht="21">
      <c r="A75" s="59" t="s">
        <v>142</v>
      </c>
      <c r="B75" s="33">
        <v>723346.2367817024</v>
      </c>
      <c r="C75" s="33">
        <v>1945.804284549276</v>
      </c>
      <c r="D75" s="33">
        <v>26072.457163010273</v>
      </c>
      <c r="E75" s="33">
        <v>127808.46311999983</v>
      </c>
      <c r="F75" s="102">
        <f>SUM(B75:E75)</f>
        <v>879172.9613492618</v>
      </c>
      <c r="G75" s="103">
        <v>8173</v>
      </c>
      <c r="H75" s="61" t="s">
        <v>47</v>
      </c>
      <c r="I75" s="38">
        <f>F75/G75</f>
        <v>107.5704100512984</v>
      </c>
      <c r="K75" s="37"/>
      <c r="L75" s="37"/>
      <c r="M75" s="37"/>
      <c r="N75" s="37"/>
    </row>
    <row r="76" spans="1:14" ht="21">
      <c r="A76" s="59" t="s">
        <v>143</v>
      </c>
      <c r="B76" s="33">
        <v>1353955.7765401094</v>
      </c>
      <c r="C76" s="33">
        <v>3642.1464813358243</v>
      </c>
      <c r="D76" s="33">
        <v>48802.29161281409</v>
      </c>
      <c r="E76" s="33">
        <v>239231.22583999965</v>
      </c>
      <c r="F76" s="102">
        <f aca="true" t="shared" si="10" ref="F76:F85">SUM(B76:E76)</f>
        <v>1645631.4404742592</v>
      </c>
      <c r="G76" s="103">
        <v>6</v>
      </c>
      <c r="H76" s="61" t="s">
        <v>190</v>
      </c>
      <c r="I76" s="38">
        <f aca="true" t="shared" si="11" ref="I76:I82">F76/G76</f>
        <v>274271.9067457099</v>
      </c>
      <c r="K76" s="37"/>
      <c r="L76" s="37"/>
      <c r="M76" s="37"/>
      <c r="N76" s="37"/>
    </row>
    <row r="77" spans="1:14" ht="21">
      <c r="A77" s="59" t="s">
        <v>144</v>
      </c>
      <c r="B77" s="33">
        <v>667704.2185677254</v>
      </c>
      <c r="C77" s="33">
        <v>1796.1270318916397</v>
      </c>
      <c r="D77" s="33">
        <v>24066.883535086406</v>
      </c>
      <c r="E77" s="33">
        <v>117977.04287999983</v>
      </c>
      <c r="F77" s="102">
        <f t="shared" si="10"/>
        <v>811544.2720147033</v>
      </c>
      <c r="G77" s="103">
        <v>12</v>
      </c>
      <c r="H77" s="61" t="s">
        <v>152</v>
      </c>
      <c r="I77" s="38">
        <f t="shared" si="11"/>
        <v>67628.6893345586</v>
      </c>
      <c r="K77" s="37"/>
      <c r="L77" s="37"/>
      <c r="M77" s="37"/>
      <c r="N77" s="37"/>
    </row>
    <row r="78" spans="1:14" ht="21">
      <c r="A78" s="59" t="s">
        <v>145</v>
      </c>
      <c r="B78" s="33">
        <v>222568.07285590842</v>
      </c>
      <c r="C78" s="33">
        <v>598.7090106305465</v>
      </c>
      <c r="D78" s="33">
        <v>8022.294511695468</v>
      </c>
      <c r="E78" s="33">
        <v>39325.68095999994</v>
      </c>
      <c r="F78" s="102">
        <f t="shared" si="10"/>
        <v>270514.7573382344</v>
      </c>
      <c r="G78" s="104">
        <v>3</v>
      </c>
      <c r="H78" s="61" t="s">
        <v>152</v>
      </c>
      <c r="I78" s="38">
        <f t="shared" si="11"/>
        <v>90171.58577941147</v>
      </c>
      <c r="K78" s="37"/>
      <c r="L78" s="37"/>
      <c r="M78" s="37"/>
      <c r="N78" s="37"/>
    </row>
    <row r="79" spans="1:14" ht="21">
      <c r="A79" s="59" t="s">
        <v>146</v>
      </c>
      <c r="B79" s="33">
        <v>1316861.0977307917</v>
      </c>
      <c r="C79" s="33">
        <v>3542.3616462307336</v>
      </c>
      <c r="D79" s="33">
        <v>47465.242527531525</v>
      </c>
      <c r="E79" s="33">
        <v>232676.94567999966</v>
      </c>
      <c r="F79" s="102">
        <f t="shared" si="10"/>
        <v>1600545.6475845536</v>
      </c>
      <c r="G79" s="105">
        <v>36</v>
      </c>
      <c r="H79" s="61" t="s">
        <v>153</v>
      </c>
      <c r="I79" s="38">
        <f t="shared" si="11"/>
        <v>44459.601321793154</v>
      </c>
      <c r="K79" s="37"/>
      <c r="L79" s="37"/>
      <c r="M79" s="37"/>
      <c r="N79" s="37"/>
    </row>
    <row r="80" spans="1:14" ht="21">
      <c r="A80" s="59" t="s">
        <v>147</v>
      </c>
      <c r="B80" s="33">
        <v>541582.3106160439</v>
      </c>
      <c r="C80" s="33">
        <v>1456.8585925343298</v>
      </c>
      <c r="D80" s="33">
        <v>19520.91664512564</v>
      </c>
      <c r="E80" s="33">
        <v>95692.49033599986</v>
      </c>
      <c r="F80" s="102">
        <f t="shared" si="10"/>
        <v>658252.5761897037</v>
      </c>
      <c r="G80" s="104">
        <v>1040</v>
      </c>
      <c r="H80" s="106" t="s">
        <v>49</v>
      </c>
      <c r="I80" s="102">
        <f t="shared" si="11"/>
        <v>632.9351694131766</v>
      </c>
      <c r="K80" s="37"/>
      <c r="L80" s="37"/>
      <c r="M80" s="37"/>
      <c r="N80" s="37"/>
    </row>
    <row r="81" spans="1:14" ht="21">
      <c r="A81" s="59" t="s">
        <v>148</v>
      </c>
      <c r="B81" s="33">
        <v>753021.9798291569</v>
      </c>
      <c r="C81" s="33">
        <v>2025.6321526333488</v>
      </c>
      <c r="D81" s="33">
        <v>27142.096431236332</v>
      </c>
      <c r="E81" s="33">
        <v>133051.88724799978</v>
      </c>
      <c r="F81" s="102">
        <f t="shared" si="10"/>
        <v>915241.5956610264</v>
      </c>
      <c r="G81" s="104">
        <v>4</v>
      </c>
      <c r="H81" s="106" t="s">
        <v>44</v>
      </c>
      <c r="I81" s="102">
        <f t="shared" si="11"/>
        <v>228810.3989152566</v>
      </c>
      <c r="K81" s="37"/>
      <c r="L81" s="37"/>
      <c r="M81" s="37"/>
      <c r="N81" s="37"/>
    </row>
    <row r="82" spans="1:14" ht="21">
      <c r="A82" s="59" t="s">
        <v>149</v>
      </c>
      <c r="B82" s="33">
        <v>363527.85233131715</v>
      </c>
      <c r="C82" s="33">
        <v>977.8913840298926</v>
      </c>
      <c r="D82" s="33">
        <v>13103.081035769264</v>
      </c>
      <c r="E82" s="33">
        <v>64231.94556799991</v>
      </c>
      <c r="F82" s="102">
        <f t="shared" si="10"/>
        <v>441840.7703191162</v>
      </c>
      <c r="G82" s="105">
        <v>13</v>
      </c>
      <c r="H82" s="61" t="s">
        <v>54</v>
      </c>
      <c r="I82" s="38">
        <f t="shared" si="11"/>
        <v>33987.75156300894</v>
      </c>
      <c r="K82" s="37"/>
      <c r="L82" s="37"/>
      <c r="M82" s="37"/>
      <c r="N82" s="37"/>
    </row>
    <row r="83" spans="1:14" ht="21">
      <c r="A83" s="62" t="s">
        <v>150</v>
      </c>
      <c r="B83" s="40">
        <v>1450401.9414443367</v>
      </c>
      <c r="C83" s="40">
        <v>3901.587052609061</v>
      </c>
      <c r="D83" s="40">
        <v>52278.61923454881</v>
      </c>
      <c r="E83" s="40">
        <v>256272.35425599967</v>
      </c>
      <c r="F83" s="102">
        <f t="shared" si="10"/>
        <v>1762854.5019874943</v>
      </c>
      <c r="G83" s="107">
        <v>11860</v>
      </c>
      <c r="H83" s="64" t="s">
        <v>48</v>
      </c>
      <c r="I83" s="42">
        <f>F83/G83</f>
        <v>148.63865952677017</v>
      </c>
      <c r="K83" s="37"/>
      <c r="L83" s="37"/>
      <c r="M83" s="37"/>
      <c r="N83" s="37"/>
    </row>
    <row r="84" spans="1:14" ht="21">
      <c r="A84" s="62" t="s">
        <v>151</v>
      </c>
      <c r="B84" s="40">
        <v>723346.2367817024</v>
      </c>
      <c r="C84" s="40">
        <v>1945.804284549276</v>
      </c>
      <c r="D84" s="40">
        <v>26072.457163010273</v>
      </c>
      <c r="E84" s="40">
        <v>127808.46311999983</v>
      </c>
      <c r="F84" s="102">
        <f t="shared" si="10"/>
        <v>879172.9613492618</v>
      </c>
      <c r="G84" s="107">
        <v>79706</v>
      </c>
      <c r="H84" s="64" t="s">
        <v>51</v>
      </c>
      <c r="I84" s="42">
        <f>F84/G84</f>
        <v>11.030197994495543</v>
      </c>
      <c r="K84" s="37"/>
      <c r="L84" s="37"/>
      <c r="M84" s="37"/>
      <c r="N84" s="37"/>
    </row>
    <row r="85" spans="1:14" ht="21">
      <c r="A85" s="62" t="s">
        <v>154</v>
      </c>
      <c r="B85" s="40">
        <v>28978363.085839283</v>
      </c>
      <c r="C85" s="40">
        <v>77951.91318409715</v>
      </c>
      <c r="D85" s="40">
        <v>1044502.7454227501</v>
      </c>
      <c r="E85" s="40">
        <v>5120203.660991993</v>
      </c>
      <c r="F85" s="102">
        <f t="shared" si="10"/>
        <v>35221021.405438125</v>
      </c>
      <c r="G85" s="107">
        <v>192</v>
      </c>
      <c r="H85" s="64" t="s">
        <v>50</v>
      </c>
      <c r="I85" s="42">
        <f>F85/G85</f>
        <v>183442.81981999023</v>
      </c>
      <c r="K85" s="37"/>
      <c r="L85" s="37"/>
      <c r="M85" s="37"/>
      <c r="N85" s="37"/>
    </row>
    <row r="86" spans="1:9" ht="21">
      <c r="A86" s="65"/>
      <c r="B86" s="66">
        <f>SUM(B75:B85)</f>
        <v>37094678.80931807</v>
      </c>
      <c r="C86" s="66">
        <f>SUM(C75:C85)</f>
        <v>99784.83510509107</v>
      </c>
      <c r="D86" s="66">
        <f>SUM(D75:D85)</f>
        <v>1337049.0852825781</v>
      </c>
      <c r="E86" s="66">
        <f>SUM(E75:E85)</f>
        <v>6554280.159999991</v>
      </c>
      <c r="F86" s="66">
        <f>SUM(F75:F85)</f>
        <v>45085792.88970574</v>
      </c>
      <c r="G86" s="108"/>
      <c r="H86" s="68"/>
      <c r="I86" s="69"/>
    </row>
    <row r="87" spans="1:9" ht="21">
      <c r="A87" s="75"/>
      <c r="B87" s="76"/>
      <c r="C87" s="76"/>
      <c r="D87" s="76"/>
      <c r="E87" s="76"/>
      <c r="F87" s="76"/>
      <c r="G87" s="77"/>
      <c r="H87" s="78"/>
      <c r="I87" s="79"/>
    </row>
    <row r="88" spans="1:9" ht="21">
      <c r="A88" s="80"/>
      <c r="B88" s="81"/>
      <c r="C88" s="81"/>
      <c r="D88" s="81"/>
      <c r="E88" s="81"/>
      <c r="F88" s="81"/>
      <c r="G88" s="82"/>
      <c r="H88" s="83"/>
      <c r="I88" s="84"/>
    </row>
    <row r="89" spans="1:9" ht="21">
      <c r="A89" s="80"/>
      <c r="B89" s="81"/>
      <c r="C89" s="81"/>
      <c r="D89" s="81"/>
      <c r="E89" s="81"/>
      <c r="F89" s="81"/>
      <c r="G89" s="82"/>
      <c r="H89" s="83"/>
      <c r="I89" s="84"/>
    </row>
    <row r="90" spans="1:9" ht="21">
      <c r="A90" s="80"/>
      <c r="B90" s="81"/>
      <c r="C90" s="81"/>
      <c r="D90" s="81"/>
      <c r="E90" s="81"/>
      <c r="F90" s="81"/>
      <c r="G90" s="82"/>
      <c r="H90" s="83"/>
      <c r="I90" s="84"/>
    </row>
    <row r="91" spans="1:9" ht="21">
      <c r="A91" s="80"/>
      <c r="B91" s="81"/>
      <c r="C91" s="81"/>
      <c r="D91" s="81"/>
      <c r="E91" s="81"/>
      <c r="F91" s="81"/>
      <c r="G91" s="82"/>
      <c r="H91" s="83"/>
      <c r="I91" s="84"/>
    </row>
    <row r="92" spans="1:9" ht="21">
      <c r="A92" s="80"/>
      <c r="B92" s="81"/>
      <c r="C92" s="81"/>
      <c r="D92" s="81"/>
      <c r="E92" s="81"/>
      <c r="F92" s="81"/>
      <c r="G92" s="82"/>
      <c r="H92" s="83"/>
      <c r="I92" s="84"/>
    </row>
    <row r="93" spans="1:9" ht="21">
      <c r="A93" s="80"/>
      <c r="B93" s="81"/>
      <c r="C93" s="81"/>
      <c r="D93" s="81"/>
      <c r="E93" s="81"/>
      <c r="F93" s="81"/>
      <c r="G93" s="82"/>
      <c r="H93" s="83"/>
      <c r="I93" s="84"/>
    </row>
    <row r="94" spans="1:9" ht="21">
      <c r="A94" s="80"/>
      <c r="B94" s="81"/>
      <c r="C94" s="81"/>
      <c r="D94" s="81"/>
      <c r="E94" s="81"/>
      <c r="F94" s="81"/>
      <c r="G94" s="82"/>
      <c r="H94" s="83"/>
      <c r="I94" s="84"/>
    </row>
    <row r="95" spans="1:9" ht="21">
      <c r="A95" s="80"/>
      <c r="B95" s="81"/>
      <c r="C95" s="81"/>
      <c r="D95" s="81"/>
      <c r="E95" s="81"/>
      <c r="F95" s="81"/>
      <c r="G95" s="82"/>
      <c r="H95" s="83"/>
      <c r="I95" s="84"/>
    </row>
    <row r="96" spans="1:9" ht="21">
      <c r="A96" s="80"/>
      <c r="B96" s="81"/>
      <c r="C96" s="81"/>
      <c r="D96" s="81"/>
      <c r="E96" s="81"/>
      <c r="F96" s="81"/>
      <c r="G96" s="82"/>
      <c r="H96" s="83"/>
      <c r="I96" s="84"/>
    </row>
    <row r="97" spans="1:9" ht="21">
      <c r="A97" s="80"/>
      <c r="B97" s="81"/>
      <c r="C97" s="81"/>
      <c r="D97" s="81"/>
      <c r="E97" s="81"/>
      <c r="F97" s="81"/>
      <c r="G97" s="82"/>
      <c r="H97" s="83"/>
      <c r="I97" s="84"/>
    </row>
    <row r="98" spans="1:9" ht="21">
      <c r="A98" s="80"/>
      <c r="B98" s="81"/>
      <c r="C98" s="81"/>
      <c r="D98" s="81"/>
      <c r="E98" s="81"/>
      <c r="F98" s="81"/>
      <c r="G98" s="82"/>
      <c r="H98" s="83"/>
      <c r="I98" s="84"/>
    </row>
    <row r="99" spans="1:9" ht="21">
      <c r="A99" s="80"/>
      <c r="B99" s="81"/>
      <c r="C99" s="81"/>
      <c r="D99" s="81"/>
      <c r="E99" s="81"/>
      <c r="F99" s="81"/>
      <c r="G99" s="82"/>
      <c r="H99" s="83"/>
      <c r="I99" s="84"/>
    </row>
    <row r="100" spans="1:9" ht="23.25">
      <c r="A100" s="493" t="s">
        <v>95</v>
      </c>
      <c r="B100" s="493"/>
      <c r="C100" s="493"/>
      <c r="D100" s="493"/>
      <c r="E100" s="493"/>
      <c r="F100" s="493"/>
      <c r="G100" s="493"/>
      <c r="H100" s="493"/>
      <c r="I100" s="493"/>
    </row>
    <row r="101" spans="1:9" ht="23.25">
      <c r="A101" s="493" t="s">
        <v>94</v>
      </c>
      <c r="B101" s="493"/>
      <c r="C101" s="493"/>
      <c r="D101" s="493"/>
      <c r="E101" s="493"/>
      <c r="F101" s="493"/>
      <c r="G101" s="493"/>
      <c r="H101" s="493"/>
      <c r="I101" s="493"/>
    </row>
    <row r="102" spans="1:9" ht="21">
      <c r="A102" s="21" t="s">
        <v>52</v>
      </c>
      <c r="G102" s="98"/>
      <c r="H102" s="49"/>
      <c r="I102" s="22" t="s">
        <v>10</v>
      </c>
    </row>
    <row r="103" spans="1:9" s="85" customFormat="1" ht="21">
      <c r="A103" s="50" t="s">
        <v>35</v>
      </c>
      <c r="B103" s="51" t="s">
        <v>7</v>
      </c>
      <c r="C103" s="51" t="s">
        <v>8</v>
      </c>
      <c r="D103" s="51" t="s">
        <v>1</v>
      </c>
      <c r="E103" s="51" t="s">
        <v>36</v>
      </c>
      <c r="F103" s="51" t="s">
        <v>37</v>
      </c>
      <c r="G103" s="99" t="s">
        <v>38</v>
      </c>
      <c r="H103" s="51" t="s">
        <v>39</v>
      </c>
      <c r="I103" s="51" t="s">
        <v>40</v>
      </c>
    </row>
    <row r="104" spans="1:9" ht="21">
      <c r="A104" s="53" t="s">
        <v>46</v>
      </c>
      <c r="B104" s="41"/>
      <c r="C104" s="41"/>
      <c r="D104" s="41"/>
      <c r="E104" s="41"/>
      <c r="F104" s="91"/>
      <c r="G104" s="92"/>
      <c r="H104" s="93"/>
      <c r="I104" s="91"/>
    </row>
    <row r="105" spans="1:9" ht="21">
      <c r="A105" s="90" t="s">
        <v>109</v>
      </c>
      <c r="B105" s="71"/>
      <c r="C105" s="71"/>
      <c r="D105" s="71"/>
      <c r="E105" s="71"/>
      <c r="F105" s="72"/>
      <c r="G105" s="73"/>
      <c r="H105" s="74"/>
      <c r="I105" s="72"/>
    </row>
    <row r="106" spans="1:9" ht="21">
      <c r="A106" s="59" t="s">
        <v>157</v>
      </c>
      <c r="B106" s="33">
        <v>205804.23178763193</v>
      </c>
      <c r="C106" s="33">
        <v>345.4339763717888</v>
      </c>
      <c r="D106" s="33">
        <v>10201.599307755256</v>
      </c>
      <c r="E106" s="33">
        <v>86.63325800000001</v>
      </c>
      <c r="F106" s="38">
        <f>SUM(B106:E106)</f>
        <v>216437.898329759</v>
      </c>
      <c r="G106" s="60">
        <v>1</v>
      </c>
      <c r="H106" s="61" t="s">
        <v>42</v>
      </c>
      <c r="I106" s="38">
        <f>F106/G106</f>
        <v>216437.898329759</v>
      </c>
    </row>
    <row r="107" spans="1:9" ht="21">
      <c r="A107" s="62" t="s">
        <v>158</v>
      </c>
      <c r="B107" s="40">
        <v>2323948.6704514897</v>
      </c>
      <c r="C107" s="40">
        <v>3900.6526889416155</v>
      </c>
      <c r="D107" s="40">
        <v>115196.82050173191</v>
      </c>
      <c r="E107" s="40">
        <v>978.2658160000001</v>
      </c>
      <c r="F107" s="38">
        <f>SUM(B107:E107)</f>
        <v>2444024.4094581627</v>
      </c>
      <c r="G107" s="63">
        <v>12</v>
      </c>
      <c r="H107" s="64" t="s">
        <v>42</v>
      </c>
      <c r="I107" s="42">
        <f>F107/G107</f>
        <v>203668.70078818023</v>
      </c>
    </row>
    <row r="108" spans="1:9" ht="21">
      <c r="A108" s="62" t="s">
        <v>159</v>
      </c>
      <c r="B108" s="40">
        <v>445302.0767440354</v>
      </c>
      <c r="C108" s="40">
        <v>747.4213028575431</v>
      </c>
      <c r="D108" s="40">
        <v>22073.37195350584</v>
      </c>
      <c r="E108" s="40">
        <v>187.449837</v>
      </c>
      <c r="F108" s="38">
        <f>SUM(B108:E108)</f>
        <v>468310.31983739877</v>
      </c>
      <c r="G108" s="63">
        <v>1</v>
      </c>
      <c r="H108" s="64" t="s">
        <v>42</v>
      </c>
      <c r="I108" s="42">
        <f>F108/G108</f>
        <v>468310.31983739877</v>
      </c>
    </row>
    <row r="109" spans="1:9" ht="21">
      <c r="A109" s="62" t="s">
        <v>160</v>
      </c>
      <c r="B109" s="40">
        <v>6131326.95852268</v>
      </c>
      <c r="C109" s="40">
        <v>10291.18125181971</v>
      </c>
      <c r="D109" s="40">
        <v>303926.40769520414</v>
      </c>
      <c r="E109" s="40">
        <v>2580.9810890000003</v>
      </c>
      <c r="F109" s="38">
        <f>SUM(B109:E109)</f>
        <v>6448125.528558703</v>
      </c>
      <c r="G109" s="63">
        <v>5</v>
      </c>
      <c r="H109" s="64" t="s">
        <v>42</v>
      </c>
      <c r="I109" s="42">
        <f>F109/G109</f>
        <v>1289625.1057117407</v>
      </c>
    </row>
    <row r="110" spans="1:9" ht="21">
      <c r="A110" s="65"/>
      <c r="B110" s="66">
        <f aca="true" t="shared" si="12" ref="B110:G110">SUM(B106:B109)</f>
        <v>9106381.937505838</v>
      </c>
      <c r="C110" s="66">
        <f t="shared" si="12"/>
        <v>15284.689219990658</v>
      </c>
      <c r="D110" s="66">
        <f t="shared" si="12"/>
        <v>451398.1994581971</v>
      </c>
      <c r="E110" s="66">
        <f t="shared" si="12"/>
        <v>3833.3300000000004</v>
      </c>
      <c r="F110" s="66">
        <f t="shared" si="12"/>
        <v>9576898.156184023</v>
      </c>
      <c r="G110" s="67">
        <f t="shared" si="12"/>
        <v>19</v>
      </c>
      <c r="H110" s="68"/>
      <c r="I110" s="69"/>
    </row>
    <row r="111" spans="1:9" ht="21">
      <c r="A111" s="90" t="s">
        <v>110</v>
      </c>
      <c r="B111" s="41"/>
      <c r="C111" s="41"/>
      <c r="D111" s="41"/>
      <c r="E111" s="41"/>
      <c r="F111" s="91"/>
      <c r="G111" s="92"/>
      <c r="H111" s="93"/>
      <c r="I111" s="91"/>
    </row>
    <row r="112" spans="1:9" ht="21">
      <c r="A112" s="62" t="s">
        <v>161</v>
      </c>
      <c r="B112" s="40"/>
      <c r="C112" s="40"/>
      <c r="D112" s="40"/>
      <c r="E112" s="40"/>
      <c r="F112" s="42"/>
      <c r="G112" s="113"/>
      <c r="H112" s="114"/>
      <c r="I112" s="42"/>
    </row>
    <row r="113" spans="1:9" ht="21">
      <c r="A113" s="62" t="s">
        <v>162</v>
      </c>
      <c r="B113" s="40">
        <v>7492161.487244279</v>
      </c>
      <c r="C113" s="40">
        <v>15462.418164409151</v>
      </c>
      <c r="D113" s="40">
        <v>456647.01573096676</v>
      </c>
      <c r="E113" s="40">
        <v>55351.41</v>
      </c>
      <c r="F113" s="88">
        <f>SUM(B113:E113)</f>
        <v>8019622.331139655</v>
      </c>
      <c r="G113" s="113">
        <v>14</v>
      </c>
      <c r="H113" s="114" t="s">
        <v>42</v>
      </c>
      <c r="I113" s="42">
        <f>F113/G113</f>
        <v>572830.1665099753</v>
      </c>
    </row>
    <row r="114" spans="1:9" ht="21">
      <c r="A114" s="65"/>
      <c r="B114" s="66">
        <f aca="true" t="shared" si="13" ref="B114:G114">SUM(B113)</f>
        <v>7492161.487244279</v>
      </c>
      <c r="C114" s="66">
        <f t="shared" si="13"/>
        <v>15462.418164409151</v>
      </c>
      <c r="D114" s="66">
        <f t="shared" si="13"/>
        <v>456647.01573096676</v>
      </c>
      <c r="E114" s="66">
        <f t="shared" si="13"/>
        <v>55351.41</v>
      </c>
      <c r="F114" s="347">
        <f>SUM(B114:E114)</f>
        <v>8019622.331139655</v>
      </c>
      <c r="G114" s="115">
        <f t="shared" si="13"/>
        <v>14</v>
      </c>
      <c r="H114" s="116"/>
      <c r="I114" s="69"/>
    </row>
    <row r="115" spans="1:9" ht="21.75" thickBot="1">
      <c r="A115" s="118" t="s">
        <v>11</v>
      </c>
      <c r="B115" s="18">
        <f>+B14+B19+B50+B60+B64+B73+B86+B110+B114</f>
        <v>199188695.54999998</v>
      </c>
      <c r="C115" s="18">
        <f>+C14+C19+C50+C60+C64+C73+C86+C110+C114</f>
        <v>4511667.389999999</v>
      </c>
      <c r="D115" s="18">
        <f>+D14+D19+D50+D60+D64+D73+D86+D110+D114</f>
        <v>28113303.419999998</v>
      </c>
      <c r="E115" s="18">
        <f>+E14+E19+E50+E60+E64+E73+E86+E110+E114</f>
        <v>8403239.79999999</v>
      </c>
      <c r="F115" s="18">
        <f>+F14+F19+F50+F60+F64+F73+F86+F110+F114</f>
        <v>240216906.15999997</v>
      </c>
      <c r="G115" s="119"/>
      <c r="H115" s="120"/>
      <c r="I115" s="121"/>
    </row>
    <row r="116" ht="21.75" thickTop="1">
      <c r="I116" s="4"/>
    </row>
    <row r="117" ht="21">
      <c r="I117" s="4"/>
    </row>
    <row r="118" ht="21">
      <c r="I118" s="4"/>
    </row>
    <row r="119" ht="21">
      <c r="I119" s="4"/>
    </row>
    <row r="120" ht="21">
      <c r="I120" s="4"/>
    </row>
    <row r="121" ht="21">
      <c r="I121" s="4"/>
    </row>
    <row r="122" ht="21">
      <c r="I122" s="4"/>
    </row>
    <row r="123" ht="21">
      <c r="I123" s="4"/>
    </row>
  </sheetData>
  <sheetProtection/>
  <mergeCells count="7">
    <mergeCell ref="A100:I100"/>
    <mergeCell ref="A101:I101"/>
    <mergeCell ref="A1:I1"/>
    <mergeCell ref="A2:I2"/>
    <mergeCell ref="A34:I34"/>
    <mergeCell ref="A35:I35"/>
    <mergeCell ref="A67:I67"/>
  </mergeCells>
  <printOptions/>
  <pageMargins left="0.9448818897637796" right="0.2755905511811024" top="0.35433070866141736" bottom="0.1968503937007874" header="0.2755905511811024" footer="0.15748031496062992"/>
  <pageSetup horizontalDpi="600" verticalDpi="600" orientation="landscape" paperSize="5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8"/>
  <sheetViews>
    <sheetView zoomScaleSheetLayoutView="87" zoomScalePageLayoutView="0" workbookViewId="0" topLeftCell="A1">
      <selection activeCell="E44" sqref="E44"/>
    </sheetView>
  </sheetViews>
  <sheetFormatPr defaultColWidth="9.140625" defaultRowHeight="12.75"/>
  <cols>
    <col min="1" max="1" width="40.8515625" style="20" bestFit="1" customWidth="1"/>
    <col min="2" max="6" width="17.421875" style="20" customWidth="1"/>
    <col min="7" max="7" width="9.140625" style="20" customWidth="1"/>
    <col min="8" max="8" width="10.8515625" style="20" customWidth="1"/>
    <col min="9" max="9" width="16.140625" style="20" customWidth="1"/>
    <col min="10" max="12" width="9.140625" style="20" customWidth="1"/>
    <col min="13" max="13" width="16.140625" style="20" bestFit="1" customWidth="1"/>
    <col min="14" max="16384" width="9.140625" style="20" customWidth="1"/>
  </cols>
  <sheetData>
    <row r="1" spans="1:9" ht="23.25">
      <c r="A1" s="493" t="s">
        <v>95</v>
      </c>
      <c r="B1" s="493"/>
      <c r="C1" s="493"/>
      <c r="D1" s="493"/>
      <c r="E1" s="493"/>
      <c r="F1" s="493"/>
      <c r="G1" s="493"/>
      <c r="H1" s="493"/>
      <c r="I1" s="493"/>
    </row>
    <row r="2" spans="1:9" ht="23.25">
      <c r="A2" s="493" t="s">
        <v>94</v>
      </c>
      <c r="B2" s="493"/>
      <c r="C2" s="493"/>
      <c r="D2" s="493"/>
      <c r="E2" s="493"/>
      <c r="F2" s="493"/>
      <c r="G2" s="493"/>
      <c r="H2" s="493"/>
      <c r="I2" s="493"/>
    </row>
    <row r="3" spans="1:9" ht="21">
      <c r="A3" s="512" t="s">
        <v>55</v>
      </c>
      <c r="B3" s="512"/>
      <c r="C3" s="512"/>
      <c r="D3" s="512"/>
      <c r="E3" s="512"/>
      <c r="F3" s="512"/>
      <c r="G3" s="512"/>
      <c r="H3" s="512"/>
      <c r="I3" s="512"/>
    </row>
    <row r="4" spans="1:9" ht="21">
      <c r="A4" s="123"/>
      <c r="B4" s="123"/>
      <c r="C4" s="123"/>
      <c r="D4" s="123"/>
      <c r="E4" s="123"/>
      <c r="F4" s="123"/>
      <c r="G4" s="123"/>
      <c r="H4" s="123"/>
      <c r="I4" s="124" t="s">
        <v>10</v>
      </c>
    </row>
    <row r="5" spans="1:9" s="128" customFormat="1" ht="21">
      <c r="A5" s="125" t="s">
        <v>56</v>
      </c>
      <c r="B5" s="125" t="s">
        <v>7</v>
      </c>
      <c r="C5" s="125" t="s">
        <v>8</v>
      </c>
      <c r="D5" s="125" t="s">
        <v>1</v>
      </c>
      <c r="E5" s="126" t="s">
        <v>36</v>
      </c>
      <c r="F5" s="127" t="s">
        <v>37</v>
      </c>
      <c r="G5" s="127" t="s">
        <v>38</v>
      </c>
      <c r="H5" s="127" t="s">
        <v>39</v>
      </c>
      <c r="I5" s="127" t="s">
        <v>40</v>
      </c>
    </row>
    <row r="6" spans="1:9" ht="21.75" customHeight="1">
      <c r="A6" s="129" t="s">
        <v>164</v>
      </c>
      <c r="B6" s="71">
        <v>35174286.031720966</v>
      </c>
      <c r="C6" s="71">
        <v>75315.39829437132</v>
      </c>
      <c r="D6" s="71">
        <v>1940608.8029386674</v>
      </c>
      <c r="E6" s="71">
        <v>1166962.9440699983</v>
      </c>
      <c r="F6" s="72">
        <v>38357173.17702401</v>
      </c>
      <c r="G6" s="130">
        <v>10</v>
      </c>
      <c r="H6" s="131" t="s">
        <v>42</v>
      </c>
      <c r="I6" s="72">
        <v>3835717.3177024005</v>
      </c>
    </row>
    <row r="7" spans="1:13" ht="21.75" customHeight="1">
      <c r="A7" s="348"/>
      <c r="B7" s="41">
        <v>11503457.109863156</v>
      </c>
      <c r="C7" s="41">
        <v>23375.2306820206</v>
      </c>
      <c r="D7" s="41">
        <v>690333.7640639665</v>
      </c>
      <c r="E7" s="41">
        <v>163.112264</v>
      </c>
      <c r="F7" s="38">
        <v>12217329.216873143</v>
      </c>
      <c r="G7" s="349">
        <v>6</v>
      </c>
      <c r="H7" s="350" t="s">
        <v>115</v>
      </c>
      <c r="I7" s="38">
        <v>2036221.536145524</v>
      </c>
      <c r="M7" s="4"/>
    </row>
    <row r="8" spans="1:13" ht="21.75" customHeight="1">
      <c r="A8" s="351"/>
      <c r="B8" s="352">
        <v>69297.93439676601</v>
      </c>
      <c r="C8" s="352">
        <v>140.81464266277442</v>
      </c>
      <c r="D8" s="352">
        <v>4158.637132915461</v>
      </c>
      <c r="E8" s="352">
        <v>0.9826040000000001</v>
      </c>
      <c r="F8" s="88">
        <v>73598.36877634426</v>
      </c>
      <c r="G8" s="353">
        <v>4</v>
      </c>
      <c r="H8" s="354" t="s">
        <v>67</v>
      </c>
      <c r="I8" s="42">
        <v>18399.592194086064</v>
      </c>
      <c r="M8" s="4"/>
    </row>
    <row r="9" spans="1:13" ht="21">
      <c r="A9" s="356"/>
      <c r="B9" s="66">
        <v>46747041.07598089</v>
      </c>
      <c r="C9" s="66">
        <v>98831.4436190547</v>
      </c>
      <c r="D9" s="66">
        <v>2635101.2041355493</v>
      </c>
      <c r="E9" s="66">
        <v>1167127.0389379985</v>
      </c>
      <c r="F9" s="66">
        <v>50648100.7626735</v>
      </c>
      <c r="G9" s="367"/>
      <c r="H9" s="51"/>
      <c r="I9" s="368">
        <v>5890338.446042011</v>
      </c>
      <c r="M9" s="4"/>
    </row>
    <row r="10" spans="1:13" ht="21">
      <c r="A10" s="348" t="s">
        <v>165</v>
      </c>
      <c r="B10" s="41">
        <v>40037379.0934358</v>
      </c>
      <c r="C10" s="41">
        <v>104230.02661635871</v>
      </c>
      <c r="D10" s="41">
        <v>2848305.5110092307</v>
      </c>
      <c r="E10" s="41">
        <v>947568.8883719986</v>
      </c>
      <c r="F10" s="91">
        <v>43937483.51943339</v>
      </c>
      <c r="G10" s="349">
        <v>16</v>
      </c>
      <c r="H10" s="355" t="s">
        <v>42</v>
      </c>
      <c r="I10" s="91">
        <v>2746092.7199645867</v>
      </c>
      <c r="M10" s="4"/>
    </row>
    <row r="11" spans="1:13" ht="21">
      <c r="A11" s="356"/>
      <c r="B11" s="66">
        <v>40037379.0934358</v>
      </c>
      <c r="C11" s="66">
        <v>104230.02661635871</v>
      </c>
      <c r="D11" s="66">
        <v>2848305.5110092307</v>
      </c>
      <c r="E11" s="66">
        <v>947568.8883719986</v>
      </c>
      <c r="F11" s="66">
        <v>43937483.51943339</v>
      </c>
      <c r="G11" s="367"/>
      <c r="H11" s="51"/>
      <c r="I11" s="368">
        <v>2746092.7199645867</v>
      </c>
      <c r="M11" s="4"/>
    </row>
    <row r="12" spans="1:9" ht="21">
      <c r="A12" s="132" t="s">
        <v>166</v>
      </c>
      <c r="B12" s="33">
        <v>13131503.753751392</v>
      </c>
      <c r="C12" s="33">
        <v>31940.615146594537</v>
      </c>
      <c r="D12" s="33">
        <v>715818.5343047539</v>
      </c>
      <c r="E12" s="33">
        <v>1463947.772690999</v>
      </c>
      <c r="F12" s="38">
        <v>15343210.675893737</v>
      </c>
      <c r="G12" s="61">
        <v>819</v>
      </c>
      <c r="H12" s="133" t="s">
        <v>42</v>
      </c>
      <c r="I12" s="38">
        <v>18734.07896934522</v>
      </c>
    </row>
    <row r="13" spans="1:9" ht="21">
      <c r="A13" s="369"/>
      <c r="B13" s="40">
        <v>3774967.781003125</v>
      </c>
      <c r="C13" s="40">
        <v>9491.7920056142</v>
      </c>
      <c r="D13" s="40">
        <v>280318.2818635404</v>
      </c>
      <c r="E13" s="40">
        <v>444447.6978959998</v>
      </c>
      <c r="F13" s="38">
        <v>4509225.55276828</v>
      </c>
      <c r="G13" s="64">
        <v>3</v>
      </c>
      <c r="H13" s="114" t="s">
        <v>53</v>
      </c>
      <c r="I13" s="38">
        <v>1503075.1842560933</v>
      </c>
    </row>
    <row r="14" spans="1:9" ht="21">
      <c r="A14" s="369"/>
      <c r="B14" s="40">
        <v>5562150.5951978415</v>
      </c>
      <c r="C14" s="40">
        <v>13985.490636291452</v>
      </c>
      <c r="D14" s="40">
        <v>413029.35250425036</v>
      </c>
      <c r="E14" s="40">
        <v>654862.5500399997</v>
      </c>
      <c r="F14" s="38">
        <v>6644027.988378383</v>
      </c>
      <c r="G14" s="64">
        <v>267</v>
      </c>
      <c r="H14" s="114" t="s">
        <v>67</v>
      </c>
      <c r="I14" s="38">
        <v>24883.999956473344</v>
      </c>
    </row>
    <row r="15" spans="1:9" ht="21">
      <c r="A15" s="369"/>
      <c r="B15" s="40">
        <v>1390537.6487994606</v>
      </c>
      <c r="C15" s="40">
        <v>3496.3726590728634</v>
      </c>
      <c r="D15" s="40">
        <v>103257.3381260626</v>
      </c>
      <c r="E15" s="40">
        <v>163715.63750999994</v>
      </c>
      <c r="F15" s="38">
        <v>1661006.9970945963</v>
      </c>
      <c r="G15" s="64">
        <v>899</v>
      </c>
      <c r="H15" s="114" t="s">
        <v>91</v>
      </c>
      <c r="I15" s="38">
        <v>1847.616237035146</v>
      </c>
    </row>
    <row r="16" spans="1:9" ht="21">
      <c r="A16" s="370"/>
      <c r="B16" s="66">
        <v>23859159.778751817</v>
      </c>
      <c r="C16" s="66">
        <v>58914.27044757304</v>
      </c>
      <c r="D16" s="66">
        <v>1512423.5067986073</v>
      </c>
      <c r="E16" s="66">
        <v>2726973.6581369983</v>
      </c>
      <c r="F16" s="66">
        <v>28157471.214135</v>
      </c>
      <c r="G16" s="367"/>
      <c r="H16" s="150"/>
      <c r="I16" s="368">
        <v>1548540.879418947</v>
      </c>
    </row>
    <row r="17" spans="1:9" ht="21">
      <c r="A17" s="129" t="s">
        <v>167</v>
      </c>
      <c r="B17" s="71">
        <v>61008611.43610379</v>
      </c>
      <c r="C17" s="71">
        <v>4194807.920142783</v>
      </c>
      <c r="D17" s="71">
        <v>3097938.509297981</v>
      </c>
      <c r="E17" s="71">
        <v>2387746.4012959963</v>
      </c>
      <c r="F17" s="71">
        <v>70689104.26684055</v>
      </c>
      <c r="G17" s="372">
        <v>9</v>
      </c>
      <c r="H17" s="131" t="s">
        <v>42</v>
      </c>
      <c r="I17" s="72">
        <v>7854344.918537838</v>
      </c>
    </row>
    <row r="18" spans="1:9" ht="21">
      <c r="A18" s="351"/>
      <c r="B18" s="352">
        <v>25294.09439663427</v>
      </c>
      <c r="C18" s="352">
        <v>2490.692516059785</v>
      </c>
      <c r="D18" s="352">
        <v>1391.9860755385334</v>
      </c>
      <c r="E18" s="352">
        <v>0.009479999999999999</v>
      </c>
      <c r="F18" s="71">
        <v>29176.78246823259</v>
      </c>
      <c r="G18" s="353">
        <v>3</v>
      </c>
      <c r="H18" s="371" t="s">
        <v>67</v>
      </c>
      <c r="I18" s="394">
        <v>9725.59415607753</v>
      </c>
    </row>
    <row r="19" spans="1:9" s="21" customFormat="1" ht="21">
      <c r="A19" s="370"/>
      <c r="B19" s="66">
        <v>61033905.53050043</v>
      </c>
      <c r="C19" s="66">
        <v>4197298.6126588425</v>
      </c>
      <c r="D19" s="66">
        <v>3099330.4953735196</v>
      </c>
      <c r="E19" s="66">
        <v>2387746.4107759963</v>
      </c>
      <c r="F19" s="66">
        <v>70718281.04930878</v>
      </c>
      <c r="G19" s="367"/>
      <c r="H19" s="150"/>
      <c r="I19" s="368">
        <v>7864070.5126939155</v>
      </c>
    </row>
    <row r="20" spans="1:9" ht="21">
      <c r="A20" s="129" t="s">
        <v>191</v>
      </c>
      <c r="B20" s="71">
        <v>27511210.0713311</v>
      </c>
      <c r="C20" s="71">
        <v>52393.03665816625</v>
      </c>
      <c r="D20" s="71">
        <v>18018142.702683087</v>
      </c>
      <c r="E20" s="71">
        <v>1173823.8037769978</v>
      </c>
      <c r="F20" s="72">
        <v>46755569.61444935</v>
      </c>
      <c r="G20" s="372">
        <v>8</v>
      </c>
      <c r="H20" s="131" t="s">
        <v>42</v>
      </c>
      <c r="I20" s="72">
        <v>5844446.201806169</v>
      </c>
    </row>
    <row r="21" spans="1:9" ht="21">
      <c r="A21" s="370"/>
      <c r="B21" s="66">
        <v>27511210.0713311</v>
      </c>
      <c r="C21" s="66">
        <v>52393.03665816625</v>
      </c>
      <c r="D21" s="66">
        <v>18018142.702683087</v>
      </c>
      <c r="E21" s="66">
        <v>1173823.8037769978</v>
      </c>
      <c r="F21" s="66">
        <v>46755569.61444935</v>
      </c>
      <c r="G21" s="367"/>
      <c r="H21" s="150"/>
      <c r="I21" s="368">
        <v>7864070.5126939155</v>
      </c>
    </row>
    <row r="22" spans="1:9" ht="21.75" thickBot="1">
      <c r="A22" s="120"/>
      <c r="B22" s="135">
        <v>199188695.55</v>
      </c>
      <c r="C22" s="135">
        <v>4511667.389999995</v>
      </c>
      <c r="D22" s="135">
        <v>28113303.419999994</v>
      </c>
      <c r="E22" s="135">
        <v>8403239.79999999</v>
      </c>
      <c r="F22" s="135">
        <v>240216906.16</v>
      </c>
      <c r="G22" s="120"/>
      <c r="H22" s="120"/>
      <c r="I22" s="120"/>
    </row>
    <row r="23" ht="21.75" thickTop="1"/>
    <row r="46" spans="2:6" ht="21">
      <c r="B46" s="136"/>
      <c r="C46" s="136"/>
      <c r="D46" s="136"/>
      <c r="E46" s="136"/>
      <c r="F46" s="136"/>
    </row>
    <row r="48" spans="2:6" ht="21">
      <c r="B48" s="136"/>
      <c r="C48" s="136"/>
      <c r="D48" s="136"/>
      <c r="E48" s="136"/>
      <c r="F48" s="136"/>
    </row>
  </sheetData>
  <sheetProtection/>
  <mergeCells count="3">
    <mergeCell ref="A1:I1"/>
    <mergeCell ref="A2:I2"/>
    <mergeCell ref="A3:I3"/>
  </mergeCells>
  <printOptions/>
  <pageMargins left="0.7480314960629921" right="0.44" top="0.45" bottom="0.33" header="0.3" footer="0.24"/>
  <pageSetup horizontalDpi="600" verticalDpi="600" orientation="landscape" paperSize="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0"/>
  <sheetViews>
    <sheetView zoomScaleSheetLayoutView="87" zoomScalePageLayoutView="0" workbookViewId="0" topLeftCell="A1">
      <selection activeCell="B57" sqref="B57"/>
    </sheetView>
  </sheetViews>
  <sheetFormatPr defaultColWidth="9.140625" defaultRowHeight="12.75"/>
  <cols>
    <col min="1" max="1" width="65.421875" style="137" bestFit="1" customWidth="1"/>
    <col min="2" max="2" width="16.421875" style="137" bestFit="1" customWidth="1"/>
    <col min="3" max="3" width="16.57421875" style="137" bestFit="1" customWidth="1"/>
    <col min="4" max="4" width="15.28125" style="137" bestFit="1" customWidth="1"/>
    <col min="5" max="5" width="15.57421875" style="137" bestFit="1" customWidth="1"/>
    <col min="6" max="6" width="17.7109375" style="137" customWidth="1"/>
    <col min="7" max="7" width="10.28125" style="137" customWidth="1"/>
    <col min="8" max="8" width="8.28125" style="137" bestFit="1" customWidth="1"/>
    <col min="9" max="9" width="16.57421875" style="137" customWidth="1"/>
    <col min="10" max="16384" width="9.140625" style="137" customWidth="1"/>
  </cols>
  <sheetData>
    <row r="1" spans="1:9" ht="27.75">
      <c r="A1" s="513" t="s">
        <v>95</v>
      </c>
      <c r="B1" s="513"/>
      <c r="C1" s="513"/>
      <c r="D1" s="513"/>
      <c r="E1" s="513"/>
      <c r="F1" s="513"/>
      <c r="G1" s="513"/>
      <c r="H1" s="513"/>
      <c r="I1" s="513"/>
    </row>
    <row r="2" spans="1:9" ht="27.75">
      <c r="A2" s="513" t="s">
        <v>94</v>
      </c>
      <c r="B2" s="513"/>
      <c r="C2" s="513"/>
      <c r="D2" s="513"/>
      <c r="E2" s="513"/>
      <c r="F2" s="513"/>
      <c r="G2" s="513"/>
      <c r="H2" s="513"/>
      <c r="I2" s="513"/>
    </row>
    <row r="3" spans="1:9" ht="24">
      <c r="A3" s="514" t="s">
        <v>57</v>
      </c>
      <c r="B3" s="514"/>
      <c r="C3" s="514"/>
      <c r="D3" s="514"/>
      <c r="E3" s="514"/>
      <c r="F3" s="514"/>
      <c r="G3" s="514"/>
      <c r="H3" s="514"/>
      <c r="I3" s="514"/>
    </row>
    <row r="4" spans="1:9" ht="24">
      <c r="A4" s="138"/>
      <c r="B4" s="138"/>
      <c r="C4" s="138"/>
      <c r="D4" s="138"/>
      <c r="E4" s="138"/>
      <c r="F4" s="138"/>
      <c r="G4" s="138"/>
      <c r="H4" s="138"/>
      <c r="I4" s="139" t="s">
        <v>10</v>
      </c>
    </row>
    <row r="5" spans="1:9" s="143" customFormat="1" ht="24">
      <c r="A5" s="140" t="s">
        <v>58</v>
      </c>
      <c r="B5" s="140" t="s">
        <v>7</v>
      </c>
      <c r="C5" s="140" t="s">
        <v>8</v>
      </c>
      <c r="D5" s="140" t="s">
        <v>1</v>
      </c>
      <c r="E5" s="141" t="s">
        <v>36</v>
      </c>
      <c r="F5" s="142" t="s">
        <v>37</v>
      </c>
      <c r="G5" s="142" t="s">
        <v>38</v>
      </c>
      <c r="H5" s="142" t="s">
        <v>39</v>
      </c>
      <c r="I5" s="142" t="s">
        <v>40</v>
      </c>
    </row>
    <row r="6" spans="1:9" ht="24">
      <c r="A6" s="387" t="s">
        <v>169</v>
      </c>
      <c r="B6" s="388">
        <v>25975425.520495392</v>
      </c>
      <c r="C6" s="388">
        <v>1750145.9409757282</v>
      </c>
      <c r="D6" s="388">
        <v>1471178.2946010975</v>
      </c>
      <c r="E6" s="388">
        <v>125.34538430521822</v>
      </c>
      <c r="F6" s="389">
        <v>29196875.101456523</v>
      </c>
      <c r="G6" s="390">
        <v>5</v>
      </c>
      <c r="H6" s="391" t="s">
        <v>42</v>
      </c>
      <c r="I6" s="392">
        <v>5839375.020291304</v>
      </c>
    </row>
    <row r="7" spans="1:9" ht="24">
      <c r="A7" s="383"/>
      <c r="B7" s="66">
        <v>25975425.520495392</v>
      </c>
      <c r="C7" s="66">
        <v>1750145.9409757282</v>
      </c>
      <c r="D7" s="66">
        <v>1471178.2946010975</v>
      </c>
      <c r="E7" s="66">
        <v>125.34538430521822</v>
      </c>
      <c r="F7" s="368">
        <v>29196875.101456523</v>
      </c>
      <c r="G7" s="384"/>
      <c r="H7" s="385"/>
      <c r="I7" s="386"/>
    </row>
    <row r="8" spans="1:9" ht="24">
      <c r="A8" s="393" t="s">
        <v>168</v>
      </c>
      <c r="B8" s="352">
        <v>6888166.956674095</v>
      </c>
      <c r="C8" s="352">
        <v>11041.297459644251</v>
      </c>
      <c r="D8" s="352">
        <v>7042029.249422065</v>
      </c>
      <c r="E8" s="352">
        <v>0</v>
      </c>
      <c r="F8" s="394">
        <v>13941237.503555804</v>
      </c>
      <c r="G8" s="395">
        <v>5</v>
      </c>
      <c r="H8" s="371" t="s">
        <v>42</v>
      </c>
      <c r="I8" s="394">
        <v>2788247.5007111607</v>
      </c>
    </row>
    <row r="9" spans="1:9" ht="24">
      <c r="A9" s="383"/>
      <c r="B9" s="397">
        <v>6888166.956674095</v>
      </c>
      <c r="C9" s="397">
        <v>11041.297459644251</v>
      </c>
      <c r="D9" s="397">
        <v>7042029.249422065</v>
      </c>
      <c r="E9" s="397">
        <v>0</v>
      </c>
      <c r="F9" s="398">
        <v>13941237.503555804</v>
      </c>
      <c r="G9" s="396"/>
      <c r="H9" s="116"/>
      <c r="I9" s="69"/>
    </row>
    <row r="10" spans="1:9" ht="24">
      <c r="A10" s="381" t="s">
        <v>170</v>
      </c>
      <c r="B10" s="41">
        <v>142212778.6435518</v>
      </c>
      <c r="C10" s="41">
        <v>2694310.1416264703</v>
      </c>
      <c r="D10" s="41">
        <v>18011382.142155066</v>
      </c>
      <c r="E10" s="41">
        <v>7303564.17094087</v>
      </c>
      <c r="F10" s="91">
        <v>170222035.09827423</v>
      </c>
      <c r="G10" s="382">
        <v>883</v>
      </c>
      <c r="H10" s="350" t="s">
        <v>42</v>
      </c>
      <c r="I10" s="374">
        <v>192776.9366911373</v>
      </c>
    </row>
    <row r="11" spans="1:9" ht="24">
      <c r="A11" s="144"/>
      <c r="B11" s="33">
        <v>11504821.099567559</v>
      </c>
      <c r="C11" s="33">
        <v>23378.002333506174</v>
      </c>
      <c r="D11" s="33">
        <v>690415.6184263369</v>
      </c>
      <c r="E11" s="33">
        <v>163.13160457271943</v>
      </c>
      <c r="F11" s="38">
        <v>12218777.851931976</v>
      </c>
      <c r="G11" s="145">
        <v>6</v>
      </c>
      <c r="H11" s="110" t="s">
        <v>115</v>
      </c>
      <c r="I11" s="102">
        <v>2036462.975321996</v>
      </c>
    </row>
    <row r="12" spans="1:9" ht="21">
      <c r="A12" s="144"/>
      <c r="B12" s="33">
        <v>5655105.773447164</v>
      </c>
      <c r="C12" s="33">
        <v>16545.2442899549</v>
      </c>
      <c r="D12" s="33">
        <v>418487.2666615599</v>
      </c>
      <c r="E12" s="33">
        <v>654879.920609276</v>
      </c>
      <c r="F12" s="38">
        <v>6745018.205007955</v>
      </c>
      <c r="G12" s="145">
        <v>274</v>
      </c>
      <c r="H12" s="110" t="s">
        <v>67</v>
      </c>
      <c r="I12" s="102">
        <v>24616.854762802755</v>
      </c>
    </row>
    <row r="13" spans="1:9" ht="21">
      <c r="A13" s="144"/>
      <c r="B13" s="33">
        <v>3775473.43620326</v>
      </c>
      <c r="C13" s="33">
        <v>9493.063426793047</v>
      </c>
      <c r="D13" s="33">
        <v>280355.8303686245</v>
      </c>
      <c r="E13" s="33">
        <v>444507.23146096425</v>
      </c>
      <c r="F13" s="38">
        <v>4509829.561459642</v>
      </c>
      <c r="G13" s="145">
        <v>3</v>
      </c>
      <c r="H13" s="110" t="s">
        <v>53</v>
      </c>
      <c r="I13" s="102">
        <v>1503276.5204865474</v>
      </c>
    </row>
    <row r="14" spans="1:9" ht="21">
      <c r="A14" s="146"/>
      <c r="B14" s="40">
        <v>3176924.12006072</v>
      </c>
      <c r="C14" s="40">
        <v>6753.699887902849</v>
      </c>
      <c r="D14" s="40">
        <v>199455.01836524988</v>
      </c>
      <c r="E14" s="40">
        <v>0</v>
      </c>
      <c r="F14" s="42">
        <v>3383132.838313873</v>
      </c>
      <c r="G14" s="153">
        <v>1</v>
      </c>
      <c r="H14" s="111" t="s">
        <v>44</v>
      </c>
      <c r="I14" s="96">
        <v>3383132.838313873</v>
      </c>
    </row>
    <row r="15" spans="1:9" ht="21">
      <c r="A15" s="383"/>
      <c r="B15" s="66">
        <v>166325103.0728305</v>
      </c>
      <c r="C15" s="66">
        <v>2750480.1515646274</v>
      </c>
      <c r="D15" s="66">
        <v>19600095.875976834</v>
      </c>
      <c r="E15" s="66">
        <v>8403114.454615682</v>
      </c>
      <c r="F15" s="66">
        <v>197078793.5549877</v>
      </c>
      <c r="G15" s="384"/>
      <c r="H15" s="385"/>
      <c r="I15" s="386"/>
    </row>
    <row r="16" spans="1:9" ht="21.75" thickBot="1">
      <c r="A16" s="147"/>
      <c r="B16" s="121">
        <v>199188695.54999998</v>
      </c>
      <c r="C16" s="121">
        <v>4511667.39</v>
      </c>
      <c r="D16" s="121">
        <v>28113303.419999994</v>
      </c>
      <c r="E16" s="121">
        <v>8403239.799999988</v>
      </c>
      <c r="F16" s="121">
        <v>240216906.15999994</v>
      </c>
      <c r="G16" s="148"/>
      <c r="H16" s="121"/>
      <c r="I16" s="121"/>
    </row>
    <row r="17" spans="2:9" ht="21.75" thickTop="1">
      <c r="B17" s="4"/>
      <c r="C17" s="4"/>
      <c r="D17" s="4"/>
      <c r="E17" s="4"/>
      <c r="F17" s="4"/>
      <c r="G17" s="4"/>
      <c r="H17" s="4"/>
      <c r="I17" s="4"/>
    </row>
    <row r="18" spans="1:9" s="373" customFormat="1" ht="21">
      <c r="A18" s="399"/>
      <c r="B18" s="84"/>
      <c r="C18" s="84"/>
      <c r="D18" s="84"/>
      <c r="E18" s="84"/>
      <c r="F18" s="84"/>
      <c r="G18" s="84"/>
      <c r="H18" s="84"/>
      <c r="I18" s="84"/>
    </row>
    <row r="19" spans="1:9" s="373" customFormat="1" ht="21">
      <c r="A19" s="399"/>
      <c r="B19" s="84"/>
      <c r="C19" s="84"/>
      <c r="D19" s="84"/>
      <c r="E19" s="84"/>
      <c r="F19" s="84"/>
      <c r="G19" s="84"/>
      <c r="H19" s="84"/>
      <c r="I19" s="84"/>
    </row>
    <row r="20" spans="1:9" s="373" customFormat="1" ht="21">
      <c r="A20" s="399"/>
      <c r="B20" s="84"/>
      <c r="C20" s="84"/>
      <c r="D20" s="84"/>
      <c r="E20" s="84"/>
      <c r="F20" s="84"/>
      <c r="G20" s="84"/>
      <c r="H20" s="84"/>
      <c r="I20" s="84"/>
    </row>
    <row r="21" spans="2:9" s="373" customFormat="1" ht="21">
      <c r="B21" s="84"/>
      <c r="C21" s="84"/>
      <c r="D21" s="84"/>
      <c r="E21" s="84"/>
      <c r="F21" s="84"/>
      <c r="G21" s="84"/>
      <c r="H21" s="84"/>
      <c r="I21" s="84"/>
    </row>
    <row r="22" spans="2:9" ht="21">
      <c r="B22" s="4"/>
      <c r="C22" s="4"/>
      <c r="D22" s="4"/>
      <c r="E22" s="4"/>
      <c r="F22" s="4"/>
      <c r="G22" s="4"/>
      <c r="H22" s="4"/>
      <c r="I22" s="4"/>
    </row>
    <row r="23" spans="2:9" ht="21">
      <c r="B23" s="4"/>
      <c r="C23" s="4"/>
      <c r="D23" s="4"/>
      <c r="E23" s="4"/>
      <c r="F23" s="4"/>
      <c r="G23" s="4"/>
      <c r="H23" s="4"/>
      <c r="I23" s="4"/>
    </row>
    <row r="24" spans="2:9" ht="21">
      <c r="B24" s="4"/>
      <c r="C24" s="4"/>
      <c r="D24" s="4"/>
      <c r="E24" s="4"/>
      <c r="F24" s="4"/>
      <c r="G24" s="4"/>
      <c r="H24" s="4"/>
      <c r="I24" s="4"/>
    </row>
    <row r="25" spans="2:9" ht="21">
      <c r="B25" s="4"/>
      <c r="C25" s="4"/>
      <c r="D25" s="4"/>
      <c r="E25" s="4"/>
      <c r="F25" s="4"/>
      <c r="G25" s="4"/>
      <c r="H25" s="4"/>
      <c r="I25" s="4"/>
    </row>
    <row r="26" spans="2:9" ht="21">
      <c r="B26" s="4"/>
      <c r="C26" s="4"/>
      <c r="D26" s="4"/>
      <c r="E26" s="4"/>
      <c r="F26" s="4"/>
      <c r="G26" s="4"/>
      <c r="H26" s="4"/>
      <c r="I26" s="4"/>
    </row>
    <row r="27" spans="2:9" ht="21">
      <c r="B27" s="4"/>
      <c r="C27" s="4"/>
      <c r="D27" s="4"/>
      <c r="E27" s="4"/>
      <c r="F27" s="4"/>
      <c r="G27" s="4"/>
      <c r="H27" s="4"/>
      <c r="I27" s="4"/>
    </row>
    <row r="28" spans="2:9" ht="21">
      <c r="B28" s="4"/>
      <c r="C28" s="4"/>
      <c r="D28" s="4"/>
      <c r="E28" s="4"/>
      <c r="F28" s="4"/>
      <c r="G28" s="4"/>
      <c r="H28" s="4"/>
      <c r="I28" s="4"/>
    </row>
    <row r="29" spans="2:9" ht="21">
      <c r="B29" s="4"/>
      <c r="C29" s="4"/>
      <c r="D29" s="4"/>
      <c r="E29" s="4"/>
      <c r="F29" s="4"/>
      <c r="G29" s="4"/>
      <c r="H29" s="4"/>
      <c r="I29" s="4"/>
    </row>
    <row r="30" spans="2:9" ht="21">
      <c r="B30" s="4"/>
      <c r="C30" s="4"/>
      <c r="D30" s="4"/>
      <c r="E30" s="4"/>
      <c r="F30" s="4"/>
      <c r="G30" s="4"/>
      <c r="H30" s="4"/>
      <c r="I30" s="4"/>
    </row>
    <row r="31" spans="2:9" ht="21">
      <c r="B31" s="4"/>
      <c r="C31" s="4"/>
      <c r="D31" s="4"/>
      <c r="E31" s="4"/>
      <c r="F31" s="4"/>
      <c r="G31" s="4"/>
      <c r="H31" s="4"/>
      <c r="I31" s="4"/>
    </row>
    <row r="32" spans="2:9" ht="21">
      <c r="B32" s="4"/>
      <c r="C32" s="4"/>
      <c r="D32" s="4"/>
      <c r="E32" s="4"/>
      <c r="F32" s="4"/>
      <c r="G32" s="4"/>
      <c r="H32" s="4"/>
      <c r="I32" s="4"/>
    </row>
    <row r="33" spans="2:9" ht="21">
      <c r="B33" s="4"/>
      <c r="C33" s="4"/>
      <c r="D33" s="4"/>
      <c r="E33" s="4"/>
      <c r="F33" s="4"/>
      <c r="G33" s="4"/>
      <c r="H33" s="4"/>
      <c r="I33" s="4"/>
    </row>
    <row r="34" spans="2:9" ht="21">
      <c r="B34" s="4"/>
      <c r="C34" s="4"/>
      <c r="D34" s="4"/>
      <c r="E34" s="4"/>
      <c r="F34" s="4"/>
      <c r="G34" s="4"/>
      <c r="H34" s="4"/>
      <c r="I34" s="4"/>
    </row>
    <row r="35" spans="2:9" ht="21">
      <c r="B35" s="4"/>
      <c r="C35" s="4"/>
      <c r="D35" s="4"/>
      <c r="E35" s="4"/>
      <c r="F35" s="4"/>
      <c r="G35" s="4"/>
      <c r="H35" s="4"/>
      <c r="I35" s="4"/>
    </row>
    <row r="36" spans="2:9" ht="21">
      <c r="B36" s="4"/>
      <c r="C36" s="4"/>
      <c r="D36" s="4"/>
      <c r="E36" s="4"/>
      <c r="F36" s="4"/>
      <c r="G36" s="4"/>
      <c r="H36" s="4"/>
      <c r="I36" s="4"/>
    </row>
    <row r="37" spans="2:9" ht="21">
      <c r="B37" s="4"/>
      <c r="C37" s="4"/>
      <c r="D37" s="4"/>
      <c r="E37" s="4"/>
      <c r="F37" s="4"/>
      <c r="G37" s="4"/>
      <c r="H37" s="4"/>
      <c r="I37" s="4"/>
    </row>
    <row r="38" spans="2:9" ht="21">
      <c r="B38" s="4"/>
      <c r="C38" s="4"/>
      <c r="D38" s="4"/>
      <c r="E38" s="4"/>
      <c r="F38" s="4"/>
      <c r="G38" s="4"/>
      <c r="H38" s="4"/>
      <c r="I38" s="4"/>
    </row>
    <row r="40" spans="2:6" ht="21">
      <c r="B40" s="149"/>
      <c r="C40" s="149"/>
      <c r="D40" s="149"/>
      <c r="E40" s="149"/>
      <c r="F40" s="149"/>
    </row>
  </sheetData>
  <sheetProtection/>
  <mergeCells count="3">
    <mergeCell ref="A1:I1"/>
    <mergeCell ref="A2:I2"/>
    <mergeCell ref="A3:I3"/>
  </mergeCells>
  <printOptions/>
  <pageMargins left="0.46" right="0.35433070866141736" top="0.4330708661417323" bottom="0.35433070866141736" header="0.31496062992125984" footer="0.1968503937007874"/>
  <pageSetup horizontalDpi="600" verticalDpi="600" orientation="landscape" paperSize="5" scale="95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4"/>
  <sheetViews>
    <sheetView zoomScaleSheetLayoutView="87" zoomScalePageLayoutView="0" workbookViewId="0" topLeftCell="A1">
      <selection activeCell="J10" sqref="J10"/>
    </sheetView>
  </sheetViews>
  <sheetFormatPr defaultColWidth="9.140625" defaultRowHeight="12.75"/>
  <cols>
    <col min="1" max="1" width="40.8515625" style="137" bestFit="1" customWidth="1"/>
    <col min="2" max="2" width="16.421875" style="137" bestFit="1" customWidth="1"/>
    <col min="3" max="3" width="16.57421875" style="137" bestFit="1" customWidth="1"/>
    <col min="4" max="5" width="15.28125" style="137" bestFit="1" customWidth="1"/>
    <col min="6" max="6" width="16.8515625" style="137" bestFit="1" customWidth="1"/>
    <col min="7" max="7" width="10.28125" style="137" customWidth="1"/>
    <col min="8" max="8" width="8.28125" style="137" bestFit="1" customWidth="1"/>
    <col min="9" max="9" width="16.57421875" style="137" customWidth="1"/>
    <col min="10" max="16384" width="9.140625" style="137" customWidth="1"/>
  </cols>
  <sheetData>
    <row r="1" spans="1:9" ht="27.75">
      <c r="A1" s="513" t="s">
        <v>95</v>
      </c>
      <c r="B1" s="513"/>
      <c r="C1" s="513"/>
      <c r="D1" s="513"/>
      <c r="E1" s="513"/>
      <c r="F1" s="513"/>
      <c r="G1" s="513"/>
      <c r="H1" s="513"/>
      <c r="I1" s="513"/>
    </row>
    <row r="2" spans="1:9" ht="27.75">
      <c r="A2" s="513" t="s">
        <v>94</v>
      </c>
      <c r="B2" s="513"/>
      <c r="C2" s="513"/>
      <c r="D2" s="513"/>
      <c r="E2" s="513"/>
      <c r="F2" s="513"/>
      <c r="G2" s="513"/>
      <c r="H2" s="513"/>
      <c r="I2" s="513"/>
    </row>
    <row r="3" spans="1:9" ht="24">
      <c r="A3" s="514" t="s">
        <v>59</v>
      </c>
      <c r="B3" s="514"/>
      <c r="C3" s="514"/>
      <c r="D3" s="514"/>
      <c r="E3" s="514"/>
      <c r="F3" s="514"/>
      <c r="G3" s="514"/>
      <c r="H3" s="514"/>
      <c r="I3" s="514"/>
    </row>
    <row r="4" spans="1:9" ht="24">
      <c r="A4" s="138"/>
      <c r="B4" s="138"/>
      <c r="C4" s="138"/>
      <c r="D4" s="138"/>
      <c r="E4" s="138"/>
      <c r="F4" s="138"/>
      <c r="G4" s="138"/>
      <c r="H4" s="138"/>
      <c r="I4" s="139" t="s">
        <v>10</v>
      </c>
    </row>
    <row r="5" spans="1:9" s="143" customFormat="1" ht="24">
      <c r="A5" s="140" t="s">
        <v>60</v>
      </c>
      <c r="B5" s="140" t="s">
        <v>7</v>
      </c>
      <c r="C5" s="140" t="s">
        <v>8</v>
      </c>
      <c r="D5" s="140" t="s">
        <v>1</v>
      </c>
      <c r="E5" s="141" t="s">
        <v>36</v>
      </c>
      <c r="F5" s="142" t="s">
        <v>37</v>
      </c>
      <c r="G5" s="142" t="s">
        <v>38</v>
      </c>
      <c r="H5" s="142" t="s">
        <v>39</v>
      </c>
      <c r="I5" s="142" t="s">
        <v>40</v>
      </c>
    </row>
    <row r="6" spans="1:9" ht="24">
      <c r="A6" s="387" t="s">
        <v>171</v>
      </c>
      <c r="B6" s="388">
        <v>25975425.5204954</v>
      </c>
      <c r="C6" s="388">
        <v>1750145.9409757282</v>
      </c>
      <c r="D6" s="388">
        <v>1471178.2946010975</v>
      </c>
      <c r="E6" s="388">
        <v>125.34538430521822</v>
      </c>
      <c r="F6" s="389">
        <v>29196875.10145653</v>
      </c>
      <c r="G6" s="390">
        <v>5</v>
      </c>
      <c r="H6" s="391" t="s">
        <v>42</v>
      </c>
      <c r="I6" s="392">
        <v>5839375.020291306</v>
      </c>
    </row>
    <row r="7" spans="1:9" ht="24">
      <c r="A7" s="383"/>
      <c r="B7" s="66">
        <v>25975425.5204954</v>
      </c>
      <c r="C7" s="66">
        <v>1750145.9409757282</v>
      </c>
      <c r="D7" s="66">
        <v>1471178.2946010975</v>
      </c>
      <c r="E7" s="66">
        <v>125.34538430521822</v>
      </c>
      <c r="F7" s="368">
        <v>29196875.10145653</v>
      </c>
      <c r="G7" s="384"/>
      <c r="H7" s="385"/>
      <c r="I7" s="386"/>
    </row>
    <row r="8" spans="1:9" ht="24">
      <c r="A8" s="393" t="s">
        <v>172</v>
      </c>
      <c r="B8" s="352">
        <v>6888166.956674095</v>
      </c>
      <c r="C8" s="352">
        <v>11041.297459644251</v>
      </c>
      <c r="D8" s="352">
        <v>7042029.249422065</v>
      </c>
      <c r="E8" s="352">
        <v>0</v>
      </c>
      <c r="F8" s="394">
        <v>13941237.503555804</v>
      </c>
      <c r="G8" s="395">
        <v>5</v>
      </c>
      <c r="H8" s="371" t="s">
        <v>42</v>
      </c>
      <c r="I8" s="394">
        <v>2788247.5007111607</v>
      </c>
    </row>
    <row r="9" spans="1:9" ht="24">
      <c r="A9" s="383"/>
      <c r="B9" s="397">
        <v>6888166.956674095</v>
      </c>
      <c r="C9" s="397">
        <v>11041.297459644251</v>
      </c>
      <c r="D9" s="397">
        <v>7042029.249422065</v>
      </c>
      <c r="E9" s="397">
        <v>0</v>
      </c>
      <c r="F9" s="398">
        <v>13941237.503555804</v>
      </c>
      <c r="G9" s="396"/>
      <c r="H9" s="116"/>
      <c r="I9" s="69"/>
    </row>
    <row r="10" spans="1:9" ht="24">
      <c r="A10" s="381" t="s">
        <v>173</v>
      </c>
      <c r="B10" s="41">
        <v>142212778.6435518</v>
      </c>
      <c r="C10" s="41">
        <v>2694310.1416264703</v>
      </c>
      <c r="D10" s="41">
        <v>18011382.142155066</v>
      </c>
      <c r="E10" s="41">
        <v>7303564.17094087</v>
      </c>
      <c r="F10" s="91">
        <v>170222035.09827423</v>
      </c>
      <c r="G10" s="382">
        <v>883</v>
      </c>
      <c r="H10" s="350" t="s">
        <v>42</v>
      </c>
      <c r="I10" s="374">
        <v>192776.9366911373</v>
      </c>
    </row>
    <row r="11" spans="1:9" ht="24">
      <c r="A11" s="144" t="s">
        <v>174</v>
      </c>
      <c r="B11" s="33">
        <v>11504821.099567559</v>
      </c>
      <c r="C11" s="33">
        <v>23378.002333506174</v>
      </c>
      <c r="D11" s="33">
        <v>690415.6184263369</v>
      </c>
      <c r="E11" s="33">
        <v>163.13160457271943</v>
      </c>
      <c r="F11" s="38">
        <v>12218777.851931976</v>
      </c>
      <c r="G11" s="145">
        <v>6</v>
      </c>
      <c r="H11" s="110" t="s">
        <v>115</v>
      </c>
      <c r="I11" s="102">
        <v>2036462.975321996</v>
      </c>
    </row>
    <row r="12" spans="1:9" ht="21">
      <c r="A12" s="144"/>
      <c r="B12" s="33">
        <v>5655105.773447164</v>
      </c>
      <c r="C12" s="33">
        <v>16545.2442899549</v>
      </c>
      <c r="D12" s="33">
        <v>418487.2666615599</v>
      </c>
      <c r="E12" s="33">
        <v>654879.920609276</v>
      </c>
      <c r="F12" s="38">
        <v>6745018.205007955</v>
      </c>
      <c r="G12" s="145">
        <v>274</v>
      </c>
      <c r="H12" s="110" t="s">
        <v>67</v>
      </c>
      <c r="I12" s="102">
        <v>24616.854762802755</v>
      </c>
    </row>
    <row r="13" spans="1:9" ht="21">
      <c r="A13" s="144"/>
      <c r="B13" s="33">
        <v>3775473.43620326</v>
      </c>
      <c r="C13" s="33">
        <v>9493.063426793047</v>
      </c>
      <c r="D13" s="33">
        <v>280355.8303686245</v>
      </c>
      <c r="E13" s="33">
        <v>444507.23146096425</v>
      </c>
      <c r="F13" s="38">
        <v>4509829.561459642</v>
      </c>
      <c r="G13" s="145">
        <v>3</v>
      </c>
      <c r="H13" s="110" t="s">
        <v>53</v>
      </c>
      <c r="I13" s="102">
        <v>1503276.5204865474</v>
      </c>
    </row>
    <row r="14" spans="1:9" ht="21">
      <c r="A14" s="146"/>
      <c r="B14" s="40">
        <v>3176924.12006072</v>
      </c>
      <c r="C14" s="40">
        <v>6753.699887902849</v>
      </c>
      <c r="D14" s="40">
        <v>199455.01836524988</v>
      </c>
      <c r="E14" s="40">
        <v>0</v>
      </c>
      <c r="F14" s="42">
        <v>3383132.838313873</v>
      </c>
      <c r="G14" s="153">
        <v>1</v>
      </c>
      <c r="H14" s="111" t="s">
        <v>44</v>
      </c>
      <c r="I14" s="96">
        <v>3383132.838313873</v>
      </c>
    </row>
    <row r="15" spans="1:9" ht="21">
      <c r="A15" s="383"/>
      <c r="B15" s="66">
        <v>166325103.0728305</v>
      </c>
      <c r="C15" s="66">
        <v>2750480.1515646274</v>
      </c>
      <c r="D15" s="66">
        <v>19600095.875976834</v>
      </c>
      <c r="E15" s="66">
        <v>8403114.454615682</v>
      </c>
      <c r="F15" s="66">
        <v>197078793.5549877</v>
      </c>
      <c r="G15" s="384"/>
      <c r="H15" s="385"/>
      <c r="I15" s="386"/>
    </row>
    <row r="16" spans="1:9" s="476" customFormat="1" ht="21.75" thickBot="1">
      <c r="A16" s="474"/>
      <c r="B16" s="18">
        <v>199188695.54999998</v>
      </c>
      <c r="C16" s="18">
        <v>4511667.39</v>
      </c>
      <c r="D16" s="18">
        <v>28113303.419999994</v>
      </c>
      <c r="E16" s="18">
        <v>8403239.799999988</v>
      </c>
      <c r="F16" s="18">
        <v>240216906.16000003</v>
      </c>
      <c r="G16" s="475"/>
      <c r="H16" s="18"/>
      <c r="I16" s="18"/>
    </row>
    <row r="17" spans="2:9" ht="21.75" thickTop="1">
      <c r="B17" s="4"/>
      <c r="C17" s="4"/>
      <c r="D17" s="4"/>
      <c r="E17" s="4"/>
      <c r="F17" s="4"/>
      <c r="G17" s="4"/>
      <c r="H17" s="4"/>
      <c r="I17" s="4"/>
    </row>
    <row r="18" spans="2:9" ht="21">
      <c r="B18" s="4"/>
      <c r="C18" s="4"/>
      <c r="D18" s="4"/>
      <c r="E18" s="4"/>
      <c r="F18" s="4"/>
      <c r="G18" s="4"/>
      <c r="H18" s="4"/>
      <c r="I18" s="4"/>
    </row>
    <row r="19" spans="2:9" ht="21">
      <c r="B19" s="4"/>
      <c r="C19" s="4"/>
      <c r="D19" s="4"/>
      <c r="E19" s="4"/>
      <c r="F19" s="4"/>
      <c r="G19" s="4"/>
      <c r="H19" s="4"/>
      <c r="I19" s="4"/>
    </row>
    <row r="20" spans="2:9" ht="21">
      <c r="B20" s="4"/>
      <c r="C20" s="4"/>
      <c r="D20" s="4"/>
      <c r="E20" s="4"/>
      <c r="F20" s="4"/>
      <c r="G20" s="4"/>
      <c r="H20" s="4"/>
      <c r="I20" s="4"/>
    </row>
    <row r="21" spans="2:9" ht="21">
      <c r="B21" s="4"/>
      <c r="C21" s="4"/>
      <c r="D21" s="4"/>
      <c r="E21" s="4"/>
      <c r="F21" s="4"/>
      <c r="G21" s="4"/>
      <c r="H21" s="4"/>
      <c r="I21" s="4"/>
    </row>
    <row r="22" spans="2:9" ht="21">
      <c r="B22" s="4"/>
      <c r="C22" s="4"/>
      <c r="D22" s="4"/>
      <c r="E22" s="4"/>
      <c r="F22" s="4"/>
      <c r="G22" s="4"/>
      <c r="H22" s="4"/>
      <c r="I22" s="4"/>
    </row>
    <row r="23" spans="2:9" ht="21">
      <c r="B23" s="4"/>
      <c r="C23" s="4"/>
      <c r="D23" s="4"/>
      <c r="E23" s="4"/>
      <c r="F23" s="4"/>
      <c r="G23" s="4"/>
      <c r="H23" s="4"/>
      <c r="I23" s="4"/>
    </row>
    <row r="24" spans="2:9" ht="21">
      <c r="B24" s="4"/>
      <c r="C24" s="4"/>
      <c r="D24" s="4"/>
      <c r="E24" s="4"/>
      <c r="F24" s="4"/>
      <c r="G24" s="4"/>
      <c r="H24" s="4"/>
      <c r="I24" s="4"/>
    </row>
    <row r="25" spans="2:9" ht="21">
      <c r="B25" s="4"/>
      <c r="C25" s="4"/>
      <c r="D25" s="4"/>
      <c r="E25" s="4"/>
      <c r="F25" s="4"/>
      <c r="G25" s="4"/>
      <c r="H25" s="4"/>
      <c r="I25" s="4"/>
    </row>
    <row r="26" spans="2:9" ht="21">
      <c r="B26" s="4"/>
      <c r="C26" s="4"/>
      <c r="D26" s="4"/>
      <c r="E26" s="4"/>
      <c r="F26" s="4"/>
      <c r="G26" s="4"/>
      <c r="H26" s="4"/>
      <c r="I26" s="4"/>
    </row>
    <row r="27" spans="2:9" ht="21">
      <c r="B27" s="4"/>
      <c r="C27" s="4"/>
      <c r="D27" s="4"/>
      <c r="E27" s="4"/>
      <c r="F27" s="4"/>
      <c r="G27" s="4"/>
      <c r="H27" s="4"/>
      <c r="I27" s="4"/>
    </row>
    <row r="28" spans="2:9" ht="21">
      <c r="B28" s="4"/>
      <c r="C28" s="4"/>
      <c r="D28" s="4"/>
      <c r="E28" s="4"/>
      <c r="F28" s="4"/>
      <c r="G28" s="4"/>
      <c r="H28" s="4"/>
      <c r="I28" s="4"/>
    </row>
    <row r="29" spans="2:9" ht="21">
      <c r="B29" s="4"/>
      <c r="C29" s="4"/>
      <c r="D29" s="4"/>
      <c r="E29" s="4"/>
      <c r="F29" s="4"/>
      <c r="G29" s="4"/>
      <c r="H29" s="4"/>
      <c r="I29" s="4"/>
    </row>
    <row r="30" spans="2:9" ht="21">
      <c r="B30" s="4"/>
      <c r="C30" s="4"/>
      <c r="D30" s="4"/>
      <c r="E30" s="4"/>
      <c r="F30" s="4"/>
      <c r="G30" s="4"/>
      <c r="H30" s="4"/>
      <c r="I30" s="4"/>
    </row>
    <row r="31" spans="2:9" ht="21">
      <c r="B31" s="4"/>
      <c r="C31" s="4"/>
      <c r="D31" s="4"/>
      <c r="E31" s="4"/>
      <c r="F31" s="4"/>
      <c r="G31" s="4"/>
      <c r="H31" s="4"/>
      <c r="I31" s="4"/>
    </row>
    <row r="32" spans="2:9" ht="21">
      <c r="B32" s="4"/>
      <c r="C32" s="4"/>
      <c r="D32" s="4"/>
      <c r="E32" s="4"/>
      <c r="F32" s="4"/>
      <c r="G32" s="4"/>
      <c r="H32" s="4"/>
      <c r="I32" s="4"/>
    </row>
    <row r="33" spans="2:9" ht="21">
      <c r="B33" s="4"/>
      <c r="C33" s="4"/>
      <c r="D33" s="4"/>
      <c r="E33" s="4"/>
      <c r="F33" s="4"/>
      <c r="G33" s="4"/>
      <c r="H33" s="4"/>
      <c r="I33" s="4"/>
    </row>
    <row r="34" spans="2:9" ht="21">
      <c r="B34" s="4"/>
      <c r="C34" s="4"/>
      <c r="D34" s="4"/>
      <c r="E34" s="4"/>
      <c r="F34" s="4"/>
      <c r="G34" s="4"/>
      <c r="H34" s="4"/>
      <c r="I34" s="4"/>
    </row>
    <row r="35" spans="2:9" ht="21">
      <c r="B35" s="4"/>
      <c r="C35" s="4"/>
      <c r="D35" s="4"/>
      <c r="E35" s="4"/>
      <c r="F35" s="4"/>
      <c r="G35" s="4"/>
      <c r="H35" s="4"/>
      <c r="I35" s="4"/>
    </row>
    <row r="36" spans="2:9" ht="21">
      <c r="B36" s="4"/>
      <c r="C36" s="4"/>
      <c r="D36" s="4"/>
      <c r="E36" s="4"/>
      <c r="F36" s="4"/>
      <c r="G36" s="4"/>
      <c r="H36" s="4"/>
      <c r="I36" s="4"/>
    </row>
    <row r="37" spans="2:9" ht="21">
      <c r="B37" s="4"/>
      <c r="C37" s="4"/>
      <c r="D37" s="4"/>
      <c r="E37" s="4"/>
      <c r="F37" s="4"/>
      <c r="G37" s="4"/>
      <c r="H37" s="4"/>
      <c r="I37" s="4"/>
    </row>
    <row r="38" spans="2:9" ht="21">
      <c r="B38" s="4"/>
      <c r="C38" s="4"/>
      <c r="D38" s="4"/>
      <c r="E38" s="4"/>
      <c r="F38" s="4"/>
      <c r="G38" s="4"/>
      <c r="H38" s="4"/>
      <c r="I38" s="4"/>
    </row>
    <row r="39" spans="2:9" ht="21">
      <c r="B39" s="4"/>
      <c r="C39" s="4"/>
      <c r="D39" s="4"/>
      <c r="E39" s="4"/>
      <c r="F39" s="4"/>
      <c r="G39" s="4"/>
      <c r="H39" s="4"/>
      <c r="I39" s="4"/>
    </row>
    <row r="40" spans="2:9" ht="21">
      <c r="B40" s="4"/>
      <c r="C40" s="4"/>
      <c r="D40" s="4"/>
      <c r="E40" s="4"/>
      <c r="F40" s="4"/>
      <c r="G40" s="4"/>
      <c r="H40" s="4"/>
      <c r="I40" s="4"/>
    </row>
    <row r="41" spans="2:9" ht="21">
      <c r="B41" s="4"/>
      <c r="C41" s="4"/>
      <c r="D41" s="4"/>
      <c r="E41" s="4"/>
      <c r="F41" s="4"/>
      <c r="G41" s="4"/>
      <c r="H41" s="4"/>
      <c r="I41" s="4"/>
    </row>
    <row r="42" spans="2:9" ht="21">
      <c r="B42" s="4"/>
      <c r="C42" s="4"/>
      <c r="D42" s="4"/>
      <c r="E42" s="4"/>
      <c r="F42" s="4"/>
      <c r="G42" s="4"/>
      <c r="H42" s="4"/>
      <c r="I42" s="4"/>
    </row>
    <row r="43" spans="2:9" ht="21">
      <c r="B43" s="4"/>
      <c r="C43" s="4"/>
      <c r="D43" s="4"/>
      <c r="E43" s="4"/>
      <c r="F43" s="4"/>
      <c r="G43" s="4"/>
      <c r="H43" s="4"/>
      <c r="I43" s="4"/>
    </row>
    <row r="44" spans="2:9" ht="21">
      <c r="B44" s="4"/>
      <c r="C44" s="4"/>
      <c r="D44" s="4"/>
      <c r="E44" s="4"/>
      <c r="F44" s="4"/>
      <c r="G44" s="4"/>
      <c r="H44" s="4"/>
      <c r="I44" s="4"/>
    </row>
    <row r="45" spans="2:9" ht="21">
      <c r="B45" s="4"/>
      <c r="C45" s="4"/>
      <c r="D45" s="4"/>
      <c r="E45" s="4"/>
      <c r="F45" s="4"/>
      <c r="G45" s="4"/>
      <c r="H45" s="4"/>
      <c r="I45" s="4"/>
    </row>
    <row r="46" spans="2:9" ht="21">
      <c r="B46" s="4"/>
      <c r="C46" s="4"/>
      <c r="D46" s="4"/>
      <c r="E46" s="4"/>
      <c r="F46" s="4"/>
      <c r="G46" s="4"/>
      <c r="H46" s="4"/>
      <c r="I46" s="4"/>
    </row>
    <row r="47" spans="2:9" ht="21">
      <c r="B47" s="4"/>
      <c r="C47" s="4"/>
      <c r="D47" s="4"/>
      <c r="E47" s="4"/>
      <c r="F47" s="4"/>
      <c r="G47" s="4"/>
      <c r="H47" s="4"/>
      <c r="I47" s="4"/>
    </row>
    <row r="48" spans="2:9" ht="21">
      <c r="B48" s="4"/>
      <c r="C48" s="4"/>
      <c r="D48" s="4"/>
      <c r="E48" s="4"/>
      <c r="F48" s="4"/>
      <c r="G48" s="4"/>
      <c r="H48" s="4"/>
      <c r="I48" s="4"/>
    </row>
    <row r="49" spans="2:9" ht="21">
      <c r="B49" s="4"/>
      <c r="C49" s="4"/>
      <c r="D49" s="4"/>
      <c r="E49" s="4"/>
      <c r="F49" s="4"/>
      <c r="G49" s="4"/>
      <c r="H49" s="4"/>
      <c r="I49" s="4"/>
    </row>
    <row r="50" spans="2:9" ht="21">
      <c r="B50" s="4"/>
      <c r="C50" s="4"/>
      <c r="D50" s="4"/>
      <c r="E50" s="4"/>
      <c r="F50" s="4"/>
      <c r="G50" s="4"/>
      <c r="H50" s="4"/>
      <c r="I50" s="4"/>
    </row>
    <row r="51" spans="2:9" ht="21">
      <c r="B51" s="4"/>
      <c r="C51" s="4"/>
      <c r="D51" s="4"/>
      <c r="E51" s="4"/>
      <c r="F51" s="4"/>
      <c r="G51" s="4"/>
      <c r="H51" s="4"/>
      <c r="I51" s="4"/>
    </row>
    <row r="52" spans="2:9" ht="21">
      <c r="B52" s="4"/>
      <c r="C52" s="4"/>
      <c r="D52" s="4"/>
      <c r="E52" s="4"/>
      <c r="F52" s="4"/>
      <c r="G52" s="4"/>
      <c r="H52" s="4"/>
      <c r="I52" s="4"/>
    </row>
    <row r="53" spans="2:9" ht="21">
      <c r="B53" s="4"/>
      <c r="C53" s="4"/>
      <c r="D53" s="4"/>
      <c r="E53" s="4"/>
      <c r="F53" s="4"/>
      <c r="G53" s="4"/>
      <c r="H53" s="4"/>
      <c r="I53" s="4"/>
    </row>
    <row r="54" spans="2:9" ht="21">
      <c r="B54" s="4"/>
      <c r="C54" s="4"/>
      <c r="D54" s="4"/>
      <c r="E54" s="4"/>
      <c r="F54" s="4"/>
      <c r="G54" s="4"/>
      <c r="H54" s="4"/>
      <c r="I54" s="4"/>
    </row>
    <row r="55" spans="2:9" ht="21">
      <c r="B55" s="4"/>
      <c r="C55" s="4"/>
      <c r="D55" s="4"/>
      <c r="E55" s="4"/>
      <c r="F55" s="4"/>
      <c r="G55" s="4"/>
      <c r="H55" s="4"/>
      <c r="I55" s="4"/>
    </row>
    <row r="56" spans="2:9" ht="21">
      <c r="B56" s="4"/>
      <c r="C56" s="4"/>
      <c r="D56" s="4"/>
      <c r="E56" s="4"/>
      <c r="F56" s="4"/>
      <c r="G56" s="4"/>
      <c r="H56" s="4"/>
      <c r="I56" s="4"/>
    </row>
    <row r="57" spans="2:9" ht="21">
      <c r="B57" s="4"/>
      <c r="C57" s="4"/>
      <c r="D57" s="4"/>
      <c r="E57" s="4"/>
      <c r="F57" s="4"/>
      <c r="G57" s="4"/>
      <c r="H57" s="4"/>
      <c r="I57" s="4"/>
    </row>
    <row r="58" spans="2:9" ht="21">
      <c r="B58" s="4"/>
      <c r="C58" s="4"/>
      <c r="D58" s="4"/>
      <c r="E58" s="4"/>
      <c r="F58" s="4"/>
      <c r="G58" s="4"/>
      <c r="H58" s="4"/>
      <c r="I58" s="4"/>
    </row>
    <row r="59" spans="2:9" ht="21">
      <c r="B59" s="4"/>
      <c r="C59" s="4"/>
      <c r="D59" s="4"/>
      <c r="E59" s="4"/>
      <c r="F59" s="4"/>
      <c r="G59" s="4"/>
      <c r="H59" s="4"/>
      <c r="I59" s="4"/>
    </row>
    <row r="60" spans="2:9" ht="21">
      <c r="B60" s="4"/>
      <c r="C60" s="4"/>
      <c r="D60" s="4"/>
      <c r="E60" s="4"/>
      <c r="F60" s="4"/>
      <c r="G60" s="4"/>
      <c r="H60" s="4"/>
      <c r="I60" s="4"/>
    </row>
    <row r="61" spans="2:9" ht="21">
      <c r="B61" s="4"/>
      <c r="C61" s="4"/>
      <c r="D61" s="4"/>
      <c r="E61" s="4"/>
      <c r="F61" s="4"/>
      <c r="G61" s="4"/>
      <c r="H61" s="4"/>
      <c r="I61" s="4"/>
    </row>
    <row r="62" spans="2:9" ht="21">
      <c r="B62" s="4"/>
      <c r="C62" s="4"/>
      <c r="D62" s="4"/>
      <c r="E62" s="4"/>
      <c r="F62" s="4"/>
      <c r="G62" s="4"/>
      <c r="H62" s="4"/>
      <c r="I62" s="4"/>
    </row>
    <row r="63" spans="2:9" ht="21">
      <c r="B63" s="4"/>
      <c r="C63" s="4"/>
      <c r="D63" s="4"/>
      <c r="E63" s="4"/>
      <c r="F63" s="4"/>
      <c r="G63" s="4"/>
      <c r="H63" s="4"/>
      <c r="I63" s="4"/>
    </row>
    <row r="64" spans="2:9" ht="21">
      <c r="B64" s="4"/>
      <c r="C64" s="4"/>
      <c r="D64" s="4"/>
      <c r="E64" s="4"/>
      <c r="F64" s="4"/>
      <c r="G64" s="4"/>
      <c r="H64" s="4"/>
      <c r="I64" s="4"/>
    </row>
    <row r="65" spans="2:9" ht="21">
      <c r="B65" s="4"/>
      <c r="C65" s="4"/>
      <c r="D65" s="4"/>
      <c r="E65" s="4"/>
      <c r="F65" s="4"/>
      <c r="G65" s="4"/>
      <c r="H65" s="4"/>
      <c r="I65" s="4"/>
    </row>
    <row r="66" spans="2:9" ht="21">
      <c r="B66" s="4"/>
      <c r="C66" s="4"/>
      <c r="D66" s="4"/>
      <c r="E66" s="4"/>
      <c r="F66" s="4"/>
      <c r="G66" s="4"/>
      <c r="H66" s="4"/>
      <c r="I66" s="4"/>
    </row>
    <row r="67" spans="2:9" ht="21">
      <c r="B67" s="4"/>
      <c r="C67" s="4"/>
      <c r="D67" s="4"/>
      <c r="E67" s="4"/>
      <c r="F67" s="4"/>
      <c r="G67" s="4"/>
      <c r="H67" s="4"/>
      <c r="I67" s="4"/>
    </row>
    <row r="68" spans="2:9" ht="21">
      <c r="B68" s="4"/>
      <c r="C68" s="4"/>
      <c r="D68" s="4"/>
      <c r="E68" s="4"/>
      <c r="F68" s="4"/>
      <c r="G68" s="4"/>
      <c r="H68" s="4"/>
      <c r="I68" s="4"/>
    </row>
    <row r="69" spans="2:9" ht="21">
      <c r="B69" s="4"/>
      <c r="C69" s="4"/>
      <c r="D69" s="4"/>
      <c r="E69" s="4"/>
      <c r="F69" s="4"/>
      <c r="G69" s="4"/>
      <c r="H69" s="4"/>
      <c r="I69" s="4"/>
    </row>
    <row r="70" spans="2:9" ht="21">
      <c r="B70" s="4"/>
      <c r="C70" s="4"/>
      <c r="D70" s="4"/>
      <c r="E70" s="4"/>
      <c r="F70" s="4"/>
      <c r="G70" s="4"/>
      <c r="H70" s="4"/>
      <c r="I70" s="4"/>
    </row>
    <row r="71" spans="2:9" ht="21">
      <c r="B71" s="4"/>
      <c r="C71" s="4"/>
      <c r="D71" s="4"/>
      <c r="E71" s="4"/>
      <c r="F71" s="4"/>
      <c r="G71" s="4"/>
      <c r="H71" s="4"/>
      <c r="I71" s="4"/>
    </row>
    <row r="72" spans="2:9" ht="21">
      <c r="B72" s="4"/>
      <c r="C72" s="4"/>
      <c r="D72" s="4"/>
      <c r="E72" s="4"/>
      <c r="F72" s="4"/>
      <c r="G72" s="4"/>
      <c r="H72" s="4"/>
      <c r="I72" s="4"/>
    </row>
    <row r="73" spans="2:9" ht="21">
      <c r="B73" s="4"/>
      <c r="C73" s="4"/>
      <c r="D73" s="4"/>
      <c r="E73" s="4"/>
      <c r="F73" s="4"/>
      <c r="G73" s="4"/>
      <c r="H73" s="4"/>
      <c r="I73" s="4"/>
    </row>
    <row r="74" spans="2:9" ht="21">
      <c r="B74" s="4"/>
      <c r="C74" s="4"/>
      <c r="D74" s="4"/>
      <c r="E74" s="4"/>
      <c r="F74" s="4"/>
      <c r="G74" s="4"/>
      <c r="H74" s="4"/>
      <c r="I74" s="4"/>
    </row>
    <row r="75" spans="2:9" ht="21">
      <c r="B75" s="4"/>
      <c r="C75" s="4"/>
      <c r="D75" s="4"/>
      <c r="E75" s="4"/>
      <c r="F75" s="4"/>
      <c r="G75" s="4"/>
      <c r="H75" s="4"/>
      <c r="I75" s="4"/>
    </row>
    <row r="76" spans="2:9" ht="21">
      <c r="B76" s="4"/>
      <c r="C76" s="4"/>
      <c r="D76" s="4"/>
      <c r="E76" s="4"/>
      <c r="F76" s="4"/>
      <c r="G76" s="4"/>
      <c r="H76" s="4"/>
      <c r="I76" s="4"/>
    </row>
    <row r="77" spans="2:9" ht="21">
      <c r="B77" s="4"/>
      <c r="C77" s="4"/>
      <c r="D77" s="4"/>
      <c r="E77" s="4"/>
      <c r="F77" s="4"/>
      <c r="G77" s="4"/>
      <c r="H77" s="4"/>
      <c r="I77" s="4"/>
    </row>
    <row r="78" spans="2:9" ht="21">
      <c r="B78" s="4"/>
      <c r="C78" s="4"/>
      <c r="D78" s="4"/>
      <c r="E78" s="4"/>
      <c r="F78" s="4"/>
      <c r="G78" s="4"/>
      <c r="H78" s="4"/>
      <c r="I78" s="4"/>
    </row>
    <row r="79" spans="2:9" ht="21">
      <c r="B79" s="4"/>
      <c r="C79" s="4"/>
      <c r="D79" s="4"/>
      <c r="E79" s="4"/>
      <c r="F79" s="4"/>
      <c r="G79" s="4"/>
      <c r="H79" s="4"/>
      <c r="I79" s="4"/>
    </row>
    <row r="80" spans="2:9" ht="21">
      <c r="B80" s="4"/>
      <c r="C80" s="4"/>
      <c r="D80" s="4"/>
      <c r="E80" s="4"/>
      <c r="F80" s="4"/>
      <c r="G80" s="4"/>
      <c r="H80" s="4"/>
      <c r="I80" s="4"/>
    </row>
    <row r="81" spans="2:9" ht="21">
      <c r="B81" s="4"/>
      <c r="C81" s="4"/>
      <c r="D81" s="4"/>
      <c r="E81" s="4"/>
      <c r="F81" s="4"/>
      <c r="G81" s="4"/>
      <c r="H81" s="4"/>
      <c r="I81" s="4"/>
    </row>
    <row r="82" spans="2:9" ht="21">
      <c r="B82" s="4"/>
      <c r="C82" s="4"/>
      <c r="D82" s="4"/>
      <c r="E82" s="4"/>
      <c r="F82" s="4"/>
      <c r="G82" s="4"/>
      <c r="H82" s="4"/>
      <c r="I82" s="4"/>
    </row>
    <row r="84" spans="2:6" ht="21">
      <c r="B84" s="149"/>
      <c r="C84" s="149"/>
      <c r="D84" s="149"/>
      <c r="E84" s="149"/>
      <c r="F84" s="149"/>
    </row>
  </sheetData>
  <sheetProtection/>
  <mergeCells count="3">
    <mergeCell ref="A1:I1"/>
    <mergeCell ref="A2:I2"/>
    <mergeCell ref="A3:I3"/>
  </mergeCells>
  <printOptions/>
  <pageMargins left="1.06" right="0.5118110236220472" top="0.5" bottom="0.2362204724409449" header="0.31496062992125984" footer="0.15748031496062992"/>
  <pageSetup horizontalDpi="600" verticalDpi="600" orientation="landscape" paperSize="5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50"/>
  <sheetViews>
    <sheetView zoomScale="70" zoomScaleNormal="70" zoomScaleSheetLayoutView="91" zoomScalePageLayoutView="0" workbookViewId="0" topLeftCell="A1">
      <selection activeCell="E3" sqref="E3"/>
    </sheetView>
  </sheetViews>
  <sheetFormatPr defaultColWidth="9.140625" defaultRowHeight="12.75"/>
  <cols>
    <col min="1" max="1" width="49.57421875" style="151" customWidth="1"/>
    <col min="2" max="2" width="16.421875" style="24" bestFit="1" customWidth="1"/>
    <col min="3" max="3" width="17.8515625" style="24" bestFit="1" customWidth="1"/>
    <col min="4" max="4" width="15.28125" style="24" bestFit="1" customWidth="1"/>
    <col min="5" max="5" width="15.28125" style="24" customWidth="1"/>
    <col min="6" max="6" width="16.140625" style="24" customWidth="1"/>
    <col min="7" max="7" width="9.140625" style="156" customWidth="1"/>
    <col min="8" max="8" width="27.57421875" style="157" bestFit="1" customWidth="1"/>
    <col min="9" max="9" width="15.7109375" style="24" customWidth="1"/>
    <col min="10" max="10" width="16.421875" style="24" bestFit="1" customWidth="1"/>
    <col min="11" max="11" width="17.8515625" style="24" bestFit="1" customWidth="1"/>
    <col min="12" max="12" width="17.140625" style="24" customWidth="1"/>
    <col min="13" max="13" width="15.28125" style="24" bestFit="1" customWidth="1"/>
    <col min="14" max="14" width="17.7109375" style="24" customWidth="1"/>
    <col min="15" max="15" width="9.140625" style="156" customWidth="1"/>
    <col min="16" max="16" width="27.57421875" style="157" bestFit="1" customWidth="1"/>
    <col min="17" max="17" width="15.7109375" style="24" customWidth="1"/>
    <col min="18" max="19" width="11.57421875" style="159" customWidth="1"/>
    <col min="20" max="20" width="14.00390625" style="159" customWidth="1"/>
    <col min="21" max="23" width="9.140625" style="151" customWidth="1"/>
    <col min="24" max="24" width="15.00390625" style="151" bestFit="1" customWidth="1"/>
    <col min="25" max="25" width="9.28125" style="151" bestFit="1" customWidth="1"/>
    <col min="26" max="27" width="13.8515625" style="151" bestFit="1" customWidth="1"/>
    <col min="28" max="28" width="16.421875" style="151" customWidth="1"/>
    <col min="29" max="16384" width="9.140625" style="151" customWidth="1"/>
  </cols>
  <sheetData>
    <row r="1" spans="1:20" s="137" customFormat="1" ht="23.25">
      <c r="A1" s="513" t="s">
        <v>95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513"/>
      <c r="M1" s="513"/>
      <c r="N1" s="513"/>
      <c r="O1" s="513"/>
      <c r="P1" s="513"/>
      <c r="Q1" s="513"/>
      <c r="R1" s="513"/>
      <c r="S1" s="513"/>
      <c r="T1" s="513"/>
    </row>
    <row r="2" spans="1:20" ht="23.25">
      <c r="A2" s="515" t="s">
        <v>175</v>
      </c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5"/>
      <c r="P2" s="515"/>
      <c r="Q2" s="515"/>
      <c r="R2" s="515"/>
      <c r="S2" s="515"/>
      <c r="T2" s="515"/>
    </row>
    <row r="3" spans="1:20" ht="21">
      <c r="A3" s="155" t="s">
        <v>61</v>
      </c>
      <c r="I3" s="158"/>
      <c r="T3" s="160" t="s">
        <v>10</v>
      </c>
    </row>
    <row r="4" spans="1:20" ht="21">
      <c r="A4" s="516" t="s">
        <v>35</v>
      </c>
      <c r="B4" s="519" t="s">
        <v>176</v>
      </c>
      <c r="C4" s="520"/>
      <c r="D4" s="520"/>
      <c r="E4" s="520"/>
      <c r="F4" s="520"/>
      <c r="G4" s="520"/>
      <c r="H4" s="520"/>
      <c r="I4" s="521"/>
      <c r="J4" s="522" t="s">
        <v>177</v>
      </c>
      <c r="K4" s="523"/>
      <c r="L4" s="523"/>
      <c r="M4" s="523"/>
      <c r="N4" s="523"/>
      <c r="O4" s="523"/>
      <c r="P4" s="523"/>
      <c r="Q4" s="524"/>
      <c r="R4" s="525" t="s">
        <v>62</v>
      </c>
      <c r="S4" s="525"/>
      <c r="T4" s="525"/>
    </row>
    <row r="5" spans="1:20" ht="24" customHeight="1">
      <c r="A5" s="517"/>
      <c r="B5" s="526" t="s">
        <v>63</v>
      </c>
      <c r="C5" s="527"/>
      <c r="D5" s="527"/>
      <c r="E5" s="528"/>
      <c r="F5" s="529" t="s">
        <v>37</v>
      </c>
      <c r="G5" s="530" t="s">
        <v>38</v>
      </c>
      <c r="H5" s="529" t="s">
        <v>39</v>
      </c>
      <c r="I5" s="529" t="s">
        <v>40</v>
      </c>
      <c r="J5" s="537" t="s">
        <v>63</v>
      </c>
      <c r="K5" s="538"/>
      <c r="L5" s="538"/>
      <c r="M5" s="539"/>
      <c r="N5" s="531" t="s">
        <v>37</v>
      </c>
      <c r="O5" s="532" t="s">
        <v>38</v>
      </c>
      <c r="P5" s="531" t="s">
        <v>39</v>
      </c>
      <c r="Q5" s="531" t="s">
        <v>40</v>
      </c>
      <c r="R5" s="161" t="s">
        <v>37</v>
      </c>
      <c r="S5" s="161" t="s">
        <v>39</v>
      </c>
      <c r="T5" s="161" t="s">
        <v>40</v>
      </c>
    </row>
    <row r="6" spans="1:20" ht="21">
      <c r="A6" s="517"/>
      <c r="B6" s="535" t="s">
        <v>7</v>
      </c>
      <c r="C6" s="535" t="s">
        <v>8</v>
      </c>
      <c r="D6" s="535" t="s">
        <v>1</v>
      </c>
      <c r="E6" s="535" t="s">
        <v>36</v>
      </c>
      <c r="F6" s="529"/>
      <c r="G6" s="530"/>
      <c r="H6" s="529"/>
      <c r="I6" s="529"/>
      <c r="J6" s="533" t="s">
        <v>7</v>
      </c>
      <c r="K6" s="533" t="s">
        <v>8</v>
      </c>
      <c r="L6" s="533" t="s">
        <v>1</v>
      </c>
      <c r="M6" s="533" t="s">
        <v>36</v>
      </c>
      <c r="N6" s="531"/>
      <c r="O6" s="532"/>
      <c r="P6" s="531"/>
      <c r="Q6" s="531"/>
      <c r="R6" s="162" t="s">
        <v>64</v>
      </c>
      <c r="S6" s="162" t="s">
        <v>64</v>
      </c>
      <c r="T6" s="162" t="s">
        <v>64</v>
      </c>
    </row>
    <row r="7" spans="1:20" s="164" customFormat="1" ht="21">
      <c r="A7" s="518"/>
      <c r="B7" s="536"/>
      <c r="C7" s="536"/>
      <c r="D7" s="536"/>
      <c r="E7" s="536"/>
      <c r="F7" s="529"/>
      <c r="G7" s="530"/>
      <c r="H7" s="529"/>
      <c r="I7" s="529"/>
      <c r="J7" s="534"/>
      <c r="K7" s="534"/>
      <c r="L7" s="534"/>
      <c r="M7" s="534"/>
      <c r="N7" s="531"/>
      <c r="O7" s="532"/>
      <c r="P7" s="531"/>
      <c r="Q7" s="531"/>
      <c r="R7" s="163" t="s">
        <v>65</v>
      </c>
      <c r="S7" s="163" t="s">
        <v>65</v>
      </c>
      <c r="T7" s="163" t="s">
        <v>65</v>
      </c>
    </row>
    <row r="8" spans="1:20" s="164" customFormat="1" ht="21">
      <c r="A8" s="165" t="s">
        <v>41</v>
      </c>
      <c r="B8" s="166"/>
      <c r="C8" s="166"/>
      <c r="D8" s="166"/>
      <c r="E8" s="166"/>
      <c r="F8" s="166"/>
      <c r="G8" s="167"/>
      <c r="H8" s="166"/>
      <c r="I8" s="166"/>
      <c r="J8" s="168"/>
      <c r="K8" s="168"/>
      <c r="L8" s="168"/>
      <c r="M8" s="168"/>
      <c r="N8" s="168"/>
      <c r="O8" s="169"/>
      <c r="P8" s="168"/>
      <c r="Q8" s="168"/>
      <c r="R8" s="170"/>
      <c r="S8" s="170"/>
      <c r="T8" s="170"/>
    </row>
    <row r="9" spans="1:20" s="164" customFormat="1" ht="21">
      <c r="A9" s="171" t="s">
        <v>102</v>
      </c>
      <c r="B9" s="172"/>
      <c r="C9" s="172"/>
      <c r="D9" s="172"/>
      <c r="E9" s="172"/>
      <c r="F9" s="172"/>
      <c r="G9" s="173"/>
      <c r="H9" s="172"/>
      <c r="I9" s="172"/>
      <c r="J9" s="174"/>
      <c r="K9" s="174"/>
      <c r="L9" s="174"/>
      <c r="M9" s="174"/>
      <c r="N9" s="174"/>
      <c r="O9" s="175"/>
      <c r="P9" s="174"/>
      <c r="Q9" s="174"/>
      <c r="R9" s="176"/>
      <c r="S9" s="176"/>
      <c r="T9" s="176"/>
    </row>
    <row r="10" spans="1:20" s="164" customFormat="1" ht="21">
      <c r="A10" s="177" t="s">
        <v>111</v>
      </c>
      <c r="B10" s="172"/>
      <c r="C10" s="172"/>
      <c r="D10" s="172"/>
      <c r="E10" s="172"/>
      <c r="F10" s="172"/>
      <c r="G10" s="173"/>
      <c r="H10" s="172"/>
      <c r="I10" s="172"/>
      <c r="J10" s="174">
        <v>3173115.9434308643</v>
      </c>
      <c r="K10" s="174">
        <v>6447.828374558618</v>
      </c>
      <c r="L10" s="174">
        <v>190421.80555981316</v>
      </c>
      <c r="M10" s="174">
        <v>44.992920000000005</v>
      </c>
      <c r="N10" s="174">
        <f>SUM(J10:M10)</f>
        <v>3370030.570285236</v>
      </c>
      <c r="O10" s="175">
        <v>1</v>
      </c>
      <c r="P10" s="174" t="s">
        <v>42</v>
      </c>
      <c r="Q10" s="183">
        <f aca="true" t="shared" si="0" ref="Q10:Q16">N10/O10</f>
        <v>3370030.570285236</v>
      </c>
      <c r="R10" s="176">
        <v>100</v>
      </c>
      <c r="S10" s="176">
        <v>100</v>
      </c>
      <c r="T10" s="176">
        <v>100</v>
      </c>
    </row>
    <row r="11" spans="1:20" ht="21">
      <c r="A11" s="177" t="s">
        <v>118</v>
      </c>
      <c r="B11" s="178"/>
      <c r="C11" s="178"/>
      <c r="D11" s="178"/>
      <c r="E11" s="178"/>
      <c r="F11" s="179"/>
      <c r="G11" s="180"/>
      <c r="H11" s="181"/>
      <c r="I11" s="179"/>
      <c r="J11" s="182">
        <v>1633972.3478816408</v>
      </c>
      <c r="K11" s="182">
        <v>3320.2610480485764</v>
      </c>
      <c r="L11" s="182">
        <v>98056.28608137507</v>
      </c>
      <c r="M11" s="182">
        <v>23.168768000000004</v>
      </c>
      <c r="N11" s="174">
        <f aca="true" t="shared" si="1" ref="N11:N16">SUM(J11:M11)</f>
        <v>1735372.0637790645</v>
      </c>
      <c r="O11" s="184">
        <v>2</v>
      </c>
      <c r="P11" s="185" t="s">
        <v>42</v>
      </c>
      <c r="Q11" s="183">
        <f t="shared" si="0"/>
        <v>867686.0318895322</v>
      </c>
      <c r="R11" s="176">
        <v>100</v>
      </c>
      <c r="S11" s="176">
        <v>100</v>
      </c>
      <c r="T11" s="176">
        <v>100</v>
      </c>
    </row>
    <row r="12" spans="1:20" ht="21">
      <c r="A12" s="177" t="s">
        <v>119</v>
      </c>
      <c r="B12" s="178"/>
      <c r="C12" s="178"/>
      <c r="D12" s="178"/>
      <c r="E12" s="178"/>
      <c r="F12" s="179"/>
      <c r="G12" s="180"/>
      <c r="H12" s="181"/>
      <c r="I12" s="179"/>
      <c r="J12" s="182">
        <v>9734536.152893078</v>
      </c>
      <c r="K12" s="182">
        <v>19780.751645628683</v>
      </c>
      <c r="L12" s="182">
        <v>584179.079355335</v>
      </c>
      <c r="M12" s="182">
        <v>138.03000400000002</v>
      </c>
      <c r="N12" s="174">
        <f t="shared" si="1"/>
        <v>10338634.013898041</v>
      </c>
      <c r="O12" s="184">
        <v>3</v>
      </c>
      <c r="P12" s="185" t="s">
        <v>42</v>
      </c>
      <c r="Q12" s="183">
        <f t="shared" si="0"/>
        <v>3446211.3379660137</v>
      </c>
      <c r="R12" s="176">
        <v>100</v>
      </c>
      <c r="S12" s="176">
        <v>100</v>
      </c>
      <c r="T12" s="176">
        <v>100</v>
      </c>
    </row>
    <row r="13" spans="1:20" ht="21">
      <c r="A13" s="177" t="s">
        <v>120</v>
      </c>
      <c r="B13" s="178"/>
      <c r="C13" s="178"/>
      <c r="D13" s="178"/>
      <c r="E13" s="178"/>
      <c r="F13" s="179"/>
      <c r="G13" s="180"/>
      <c r="H13" s="181"/>
      <c r="I13" s="179"/>
      <c r="J13" s="182">
        <v>11503457.109863156</v>
      </c>
      <c r="K13" s="182">
        <v>23375.230682020556</v>
      </c>
      <c r="L13" s="182">
        <v>690333.7640639665</v>
      </c>
      <c r="M13" s="182">
        <v>163.112264</v>
      </c>
      <c r="N13" s="174">
        <f t="shared" si="1"/>
        <v>12217329.216873143</v>
      </c>
      <c r="O13" s="184">
        <v>6</v>
      </c>
      <c r="P13" s="185" t="s">
        <v>115</v>
      </c>
      <c r="Q13" s="183">
        <f t="shared" si="0"/>
        <v>2036221.536145524</v>
      </c>
      <c r="R13" s="176">
        <v>100</v>
      </c>
      <c r="S13" s="176">
        <v>100</v>
      </c>
      <c r="T13" s="176">
        <v>100</v>
      </c>
    </row>
    <row r="14" spans="1:20" ht="21">
      <c r="A14" s="177" t="s">
        <v>112</v>
      </c>
      <c r="B14" s="178"/>
      <c r="C14" s="178"/>
      <c r="D14" s="178"/>
      <c r="E14" s="178"/>
      <c r="F14" s="179"/>
      <c r="G14" s="180"/>
      <c r="H14" s="181"/>
      <c r="I14" s="179"/>
      <c r="J14" s="182">
        <v>1984109.2795705637</v>
      </c>
      <c r="K14" s="182">
        <v>4031.7455583446995</v>
      </c>
      <c r="L14" s="182">
        <v>119068.34738452687</v>
      </c>
      <c r="M14" s="182">
        <v>28.133504000000006</v>
      </c>
      <c r="N14" s="174">
        <f t="shared" si="1"/>
        <v>2107237.5060174353</v>
      </c>
      <c r="O14" s="184">
        <v>2</v>
      </c>
      <c r="P14" s="185" t="s">
        <v>42</v>
      </c>
      <c r="Q14" s="183">
        <f t="shared" si="0"/>
        <v>1053618.7530087177</v>
      </c>
      <c r="R14" s="176">
        <v>100</v>
      </c>
      <c r="S14" s="176">
        <v>100</v>
      </c>
      <c r="T14" s="176">
        <v>100</v>
      </c>
    </row>
    <row r="15" spans="1:20" ht="21">
      <c r="A15" s="177" t="s">
        <v>113</v>
      </c>
      <c r="B15" s="178"/>
      <c r="C15" s="178"/>
      <c r="D15" s="178"/>
      <c r="E15" s="178"/>
      <c r="F15" s="179"/>
      <c r="G15" s="180"/>
      <c r="H15" s="181"/>
      <c r="I15" s="179"/>
      <c r="J15" s="182">
        <v>8374108.282893408</v>
      </c>
      <c r="K15" s="182">
        <v>17016.337871248954</v>
      </c>
      <c r="L15" s="182">
        <v>502538.46616704727</v>
      </c>
      <c r="M15" s="182">
        <v>118.73993600000001</v>
      </c>
      <c r="N15" s="174">
        <f t="shared" si="1"/>
        <v>8893781.826867705</v>
      </c>
      <c r="O15" s="184">
        <v>2</v>
      </c>
      <c r="P15" s="185" t="s">
        <v>42</v>
      </c>
      <c r="Q15" s="183">
        <f t="shared" si="0"/>
        <v>4446890.913433853</v>
      </c>
      <c r="R15" s="176">
        <v>100</v>
      </c>
      <c r="S15" s="176">
        <v>100</v>
      </c>
      <c r="T15" s="176">
        <v>100</v>
      </c>
    </row>
    <row r="16" spans="1:20" ht="21">
      <c r="A16" s="177" t="s">
        <v>114</v>
      </c>
      <c r="B16" s="178"/>
      <c r="C16" s="178"/>
      <c r="D16" s="178"/>
      <c r="E16" s="178"/>
      <c r="F16" s="179"/>
      <c r="G16" s="180"/>
      <c r="H16" s="181"/>
      <c r="I16" s="179"/>
      <c r="J16" s="182">
        <v>69297.93439676601</v>
      </c>
      <c r="K16" s="182">
        <v>140.81464266277442</v>
      </c>
      <c r="L16" s="182">
        <v>4158.637132915461</v>
      </c>
      <c r="M16" s="182">
        <v>0.9826040000000001</v>
      </c>
      <c r="N16" s="174">
        <f t="shared" si="1"/>
        <v>73598.36877634426</v>
      </c>
      <c r="O16" s="184">
        <v>4</v>
      </c>
      <c r="P16" s="185" t="s">
        <v>67</v>
      </c>
      <c r="Q16" s="183">
        <f t="shared" si="0"/>
        <v>18399.592194086064</v>
      </c>
      <c r="R16" s="176">
        <v>100</v>
      </c>
      <c r="S16" s="176">
        <v>100</v>
      </c>
      <c r="T16" s="176">
        <v>100</v>
      </c>
    </row>
    <row r="17" spans="1:20" ht="21">
      <c r="A17" s="192"/>
      <c r="B17" s="193">
        <f>SUM(B11:B16)</f>
        <v>0</v>
      </c>
      <c r="C17" s="193">
        <f>SUM(C11:C16)</f>
        <v>0</v>
      </c>
      <c r="D17" s="193">
        <f>SUM(D11:D16)</f>
        <v>0</v>
      </c>
      <c r="E17" s="193">
        <f>SUM(E11:E16)</f>
        <v>0</v>
      </c>
      <c r="F17" s="194">
        <f>SUM(F11:F16)</f>
        <v>0</v>
      </c>
      <c r="G17" s="195"/>
      <c r="H17" s="196"/>
      <c r="I17" s="194"/>
      <c r="J17" s="197">
        <f>SUM(J10:J16)</f>
        <v>36472597.05092948</v>
      </c>
      <c r="K17" s="197">
        <f>SUM(K10:K16)</f>
        <v>74112.96982251287</v>
      </c>
      <c r="L17" s="197">
        <f>SUM(L10:L16)</f>
        <v>2188756.3857449796</v>
      </c>
      <c r="M17" s="197">
        <f>SUM(M10:M16)</f>
        <v>517.1600000000002</v>
      </c>
      <c r="N17" s="198">
        <f>SUM(N10:N16)</f>
        <v>38735983.56649697</v>
      </c>
      <c r="O17" s="199"/>
      <c r="P17" s="200"/>
      <c r="Q17" s="198"/>
      <c r="R17" s="201"/>
      <c r="S17" s="201"/>
      <c r="T17" s="201"/>
    </row>
    <row r="18" spans="1:20" ht="21">
      <c r="A18" s="202" t="s">
        <v>103</v>
      </c>
      <c r="B18" s="203"/>
      <c r="C18" s="203"/>
      <c r="D18" s="203"/>
      <c r="E18" s="203"/>
      <c r="F18" s="204"/>
      <c r="G18" s="205"/>
      <c r="H18" s="206"/>
      <c r="I18" s="204"/>
      <c r="J18" s="207"/>
      <c r="K18" s="207"/>
      <c r="L18" s="207"/>
      <c r="M18" s="207"/>
      <c r="N18" s="208"/>
      <c r="O18" s="209"/>
      <c r="P18" s="210"/>
      <c r="Q18" s="211"/>
      <c r="R18" s="212"/>
      <c r="S18" s="212"/>
      <c r="T18" s="212"/>
    </row>
    <row r="19" spans="1:20" ht="21">
      <c r="A19" s="177" t="s">
        <v>121</v>
      </c>
      <c r="B19" s="178"/>
      <c r="C19" s="178"/>
      <c r="D19" s="178"/>
      <c r="E19" s="178"/>
      <c r="F19" s="179"/>
      <c r="G19" s="180"/>
      <c r="H19" s="181"/>
      <c r="I19" s="179"/>
      <c r="J19" s="182">
        <v>20176749.545528125</v>
      </c>
      <c r="K19" s="182">
        <v>53722.216893851</v>
      </c>
      <c r="L19" s="182">
        <v>1586562.3191782439</v>
      </c>
      <c r="M19" s="182"/>
      <c r="N19" s="183">
        <f>SUM(J19:M19)</f>
        <v>21817034.08160022</v>
      </c>
      <c r="O19" s="184">
        <v>4</v>
      </c>
      <c r="P19" s="185" t="s">
        <v>42</v>
      </c>
      <c r="Q19" s="183">
        <f>N19/O19</f>
        <v>5454258.520400055</v>
      </c>
      <c r="R19" s="400">
        <v>100</v>
      </c>
      <c r="S19" s="400">
        <v>100</v>
      </c>
      <c r="T19" s="400">
        <v>100</v>
      </c>
    </row>
    <row r="20" spans="1:20" ht="21">
      <c r="A20" s="177" t="s">
        <v>122</v>
      </c>
      <c r="B20" s="213"/>
      <c r="C20" s="213"/>
      <c r="D20" s="213"/>
      <c r="E20" s="213"/>
      <c r="F20" s="179"/>
      <c r="G20" s="214"/>
      <c r="H20" s="181"/>
      <c r="I20" s="179"/>
      <c r="J20" s="182">
        <v>10957117.674064925</v>
      </c>
      <c r="K20" s="182">
        <v>29174.206226296123</v>
      </c>
      <c r="L20" s="182">
        <v>861593.1911751517</v>
      </c>
      <c r="M20" s="182"/>
      <c r="N20" s="183">
        <f>SUM(J20:M20)</f>
        <v>11847885.071466373</v>
      </c>
      <c r="O20" s="184">
        <v>11</v>
      </c>
      <c r="P20" s="185" t="s">
        <v>42</v>
      </c>
      <c r="Q20" s="183">
        <f>N20/O20</f>
        <v>1077080.4610423977</v>
      </c>
      <c r="R20" s="400">
        <v>100</v>
      </c>
      <c r="S20" s="400">
        <v>100</v>
      </c>
      <c r="T20" s="400">
        <v>100</v>
      </c>
    </row>
    <row r="21" spans="1:20" ht="21">
      <c r="A21" s="177" t="s">
        <v>116</v>
      </c>
      <c r="B21" s="213"/>
      <c r="C21" s="213"/>
      <c r="D21" s="213"/>
      <c r="E21" s="213"/>
      <c r="F21" s="179"/>
      <c r="G21" s="214"/>
      <c r="H21" s="181"/>
      <c r="I21" s="179"/>
      <c r="J21" s="182">
        <v>172183.27773530598</v>
      </c>
      <c r="K21" s="182">
        <v>458.4518121275105</v>
      </c>
      <c r="L21" s="182">
        <v>13539.321575609529</v>
      </c>
      <c r="M21" s="182"/>
      <c r="N21" s="183">
        <f>SUM(J21:M21)</f>
        <v>186181.05112304303</v>
      </c>
      <c r="O21" s="184">
        <v>1</v>
      </c>
      <c r="P21" s="185" t="s">
        <v>42</v>
      </c>
      <c r="Q21" s="183">
        <f>N21/O21</f>
        <v>186181.05112304303</v>
      </c>
      <c r="R21" s="400">
        <v>100</v>
      </c>
      <c r="S21" s="400">
        <v>100</v>
      </c>
      <c r="T21" s="400">
        <v>100</v>
      </c>
    </row>
    <row r="22" spans="1:20" ht="21">
      <c r="A22" s="192"/>
      <c r="B22" s="193">
        <f>SUM(B20:B21)</f>
        <v>0</v>
      </c>
      <c r="C22" s="193">
        <f>SUM(C20:C21)</f>
        <v>0</v>
      </c>
      <c r="D22" s="193">
        <f>SUM(D20:D21)</f>
        <v>0</v>
      </c>
      <c r="E22" s="193">
        <f>SUM(E20:E21)</f>
        <v>0</v>
      </c>
      <c r="F22" s="193">
        <f>SUM(F20:F21)</f>
        <v>0</v>
      </c>
      <c r="G22" s="195"/>
      <c r="H22" s="196"/>
      <c r="I22" s="194"/>
      <c r="J22" s="197">
        <f>SUM(J19:J21)</f>
        <v>31306050.497328356</v>
      </c>
      <c r="K22" s="197">
        <f>SUM(K19:K21)</f>
        <v>83354.87493227463</v>
      </c>
      <c r="L22" s="197">
        <f>SUM(L19:L21)</f>
        <v>2461694.831929005</v>
      </c>
      <c r="M22" s="197">
        <f>SUM(M19:M21)</f>
        <v>0</v>
      </c>
      <c r="N22" s="197">
        <f>SUM(N19:N21)</f>
        <v>33851100.204189636</v>
      </c>
      <c r="O22" s="199"/>
      <c r="P22" s="200"/>
      <c r="Q22" s="198"/>
      <c r="R22" s="201"/>
      <c r="S22" s="201"/>
      <c r="T22" s="201"/>
    </row>
    <row r="23" spans="1:20" s="164" customFormat="1" ht="21">
      <c r="A23" s="171" t="s">
        <v>104</v>
      </c>
      <c r="B23" s="172"/>
      <c r="C23" s="172"/>
      <c r="D23" s="172"/>
      <c r="E23" s="172"/>
      <c r="F23" s="172"/>
      <c r="G23" s="173"/>
      <c r="H23" s="172"/>
      <c r="I23" s="172"/>
      <c r="J23" s="174"/>
      <c r="K23" s="174"/>
      <c r="L23" s="174"/>
      <c r="M23" s="174"/>
      <c r="N23" s="174"/>
      <c r="O23" s="175"/>
      <c r="P23" s="174"/>
      <c r="Q23" s="168"/>
      <c r="R23" s="217"/>
      <c r="S23" s="217"/>
      <c r="T23" s="217"/>
    </row>
    <row r="24" spans="1:20" s="164" customFormat="1" ht="21">
      <c r="A24" s="177" t="s">
        <v>130</v>
      </c>
      <c r="B24" s="172"/>
      <c r="C24" s="172"/>
      <c r="D24" s="172"/>
      <c r="E24" s="172"/>
      <c r="F24" s="172"/>
      <c r="G24" s="173"/>
      <c r="H24" s="172"/>
      <c r="I24" s="172"/>
      <c r="J24" s="174">
        <v>3712659.5366306906</v>
      </c>
      <c r="K24" s="174">
        <v>9335.123941109294</v>
      </c>
      <c r="L24" s="174">
        <v>275691.4503190939</v>
      </c>
      <c r="M24" s="174">
        <v>437111.8059419998</v>
      </c>
      <c r="N24" s="174">
        <f>SUM(J24:M24)</f>
        <v>4434797.916832894</v>
      </c>
      <c r="O24" s="175">
        <v>241</v>
      </c>
      <c r="P24" s="185" t="s">
        <v>140</v>
      </c>
      <c r="Q24" s="183">
        <f>N24/O24</f>
        <v>18401.65110719043</v>
      </c>
      <c r="R24" s="400">
        <v>100</v>
      </c>
      <c r="S24" s="400">
        <v>100</v>
      </c>
      <c r="T24" s="400">
        <v>100</v>
      </c>
    </row>
    <row r="25" spans="1:20" ht="21">
      <c r="A25" s="177" t="s">
        <v>131</v>
      </c>
      <c r="B25" s="213"/>
      <c r="C25" s="213"/>
      <c r="D25" s="213"/>
      <c r="E25" s="213"/>
      <c r="F25" s="179"/>
      <c r="G25" s="214"/>
      <c r="H25" s="181"/>
      <c r="I25" s="179"/>
      <c r="J25" s="182">
        <v>1591139.801413153</v>
      </c>
      <c r="K25" s="182">
        <v>4000.7674033325547</v>
      </c>
      <c r="L25" s="182">
        <v>118153.47870818312</v>
      </c>
      <c r="M25" s="182">
        <v>187333.63111799993</v>
      </c>
      <c r="N25" s="174">
        <f aca="true" t="shared" si="2" ref="N25:N31">SUM(J25:M25)</f>
        <v>1900627.6786426688</v>
      </c>
      <c r="O25" s="184">
        <v>1</v>
      </c>
      <c r="P25" s="185" t="s">
        <v>53</v>
      </c>
      <c r="Q25" s="183">
        <f>N25/O25</f>
        <v>1900627.6786426688</v>
      </c>
      <c r="R25" s="400">
        <v>100</v>
      </c>
      <c r="S25" s="400">
        <v>100</v>
      </c>
      <c r="T25" s="400">
        <v>100</v>
      </c>
    </row>
    <row r="26" spans="1:20" s="164" customFormat="1" ht="21">
      <c r="A26" s="177" t="s">
        <v>132</v>
      </c>
      <c r="B26" s="172"/>
      <c r="C26" s="172"/>
      <c r="D26" s="172"/>
      <c r="E26" s="172"/>
      <c r="F26" s="172"/>
      <c r="G26" s="173"/>
      <c r="H26" s="172"/>
      <c r="I26" s="172"/>
      <c r="J26" s="174">
        <v>1390537.6487994606</v>
      </c>
      <c r="K26" s="174">
        <v>3496.3726590728634</v>
      </c>
      <c r="L26" s="174">
        <v>103257.3381260626</v>
      </c>
      <c r="M26" s="174">
        <v>163715.63750999994</v>
      </c>
      <c r="N26" s="174">
        <f t="shared" si="2"/>
        <v>1661006.9970945963</v>
      </c>
      <c r="O26" s="175">
        <v>899</v>
      </c>
      <c r="P26" s="185" t="s">
        <v>141</v>
      </c>
      <c r="Q26" s="183">
        <f aca="true" t="shared" si="3" ref="Q26:Q33">N26/O26</f>
        <v>1847.616237035146</v>
      </c>
      <c r="R26" s="400">
        <v>100</v>
      </c>
      <c r="S26" s="400">
        <v>100</v>
      </c>
      <c r="T26" s="400">
        <v>100</v>
      </c>
    </row>
    <row r="27" spans="1:20" ht="21">
      <c r="A27" s="177" t="s">
        <v>133</v>
      </c>
      <c r="B27" s="213"/>
      <c r="C27" s="213"/>
      <c r="D27" s="213"/>
      <c r="E27" s="213"/>
      <c r="F27" s="179"/>
      <c r="G27" s="214"/>
      <c r="H27" s="181"/>
      <c r="I27" s="179"/>
      <c r="J27" s="182">
        <v>1395096.7886315896</v>
      </c>
      <c r="K27" s="182">
        <v>3507.836175987856</v>
      </c>
      <c r="L27" s="182">
        <v>103595.88677565622</v>
      </c>
      <c r="M27" s="182">
        <v>164252.41009199992</v>
      </c>
      <c r="N27" s="174">
        <f t="shared" si="2"/>
        <v>1666452.9216752336</v>
      </c>
      <c r="O27" s="184">
        <v>2</v>
      </c>
      <c r="P27" s="185" t="s">
        <v>42</v>
      </c>
      <c r="Q27" s="183">
        <f t="shared" si="3"/>
        <v>833226.4608376168</v>
      </c>
      <c r="R27" s="400">
        <v>100</v>
      </c>
      <c r="S27" s="400">
        <v>100</v>
      </c>
      <c r="T27" s="400">
        <v>100</v>
      </c>
    </row>
    <row r="28" spans="1:20" ht="21">
      <c r="A28" s="177" t="s">
        <v>134</v>
      </c>
      <c r="B28" s="213"/>
      <c r="C28" s="213"/>
      <c r="D28" s="213"/>
      <c r="E28" s="213"/>
      <c r="F28" s="179"/>
      <c r="G28" s="214"/>
      <c r="H28" s="181"/>
      <c r="I28" s="179"/>
      <c r="J28" s="182">
        <v>1733992.8494865403</v>
      </c>
      <c r="K28" s="182">
        <v>4359.957600002335</v>
      </c>
      <c r="L28" s="182">
        <v>128761.33639545074</v>
      </c>
      <c r="M28" s="182">
        <v>204152.5053539999</v>
      </c>
      <c r="N28" s="174">
        <f t="shared" si="2"/>
        <v>2071266.6488359934</v>
      </c>
      <c r="O28" s="184">
        <v>800</v>
      </c>
      <c r="P28" s="185" t="s">
        <v>42</v>
      </c>
      <c r="Q28" s="183">
        <f t="shared" si="3"/>
        <v>2589.0833110449917</v>
      </c>
      <c r="R28" s="400">
        <v>100</v>
      </c>
      <c r="S28" s="400">
        <v>100</v>
      </c>
      <c r="T28" s="400">
        <v>100</v>
      </c>
    </row>
    <row r="29" spans="1:20" ht="21">
      <c r="A29" s="177" t="s">
        <v>135</v>
      </c>
      <c r="B29" s="213"/>
      <c r="C29" s="213"/>
      <c r="D29" s="213"/>
      <c r="E29" s="213"/>
      <c r="F29" s="179"/>
      <c r="G29" s="214"/>
      <c r="H29" s="181"/>
      <c r="I29" s="179"/>
      <c r="J29" s="182">
        <v>2183827.979589972</v>
      </c>
      <c r="K29" s="182">
        <v>5491.024602281644</v>
      </c>
      <c r="L29" s="182">
        <v>162164.8031553573</v>
      </c>
      <c r="M29" s="182">
        <v>257114.0667779999</v>
      </c>
      <c r="N29" s="174">
        <f t="shared" si="2"/>
        <v>2608597.8741256115</v>
      </c>
      <c r="O29" s="184">
        <v>2</v>
      </c>
      <c r="P29" s="185" t="s">
        <v>53</v>
      </c>
      <c r="Q29" s="183">
        <f t="shared" si="3"/>
        <v>1304298.9370628058</v>
      </c>
      <c r="R29" s="400">
        <v>100</v>
      </c>
      <c r="S29" s="400">
        <v>100</v>
      </c>
      <c r="T29" s="400">
        <v>100</v>
      </c>
    </row>
    <row r="30" spans="1:20" ht="21" customHeight="1">
      <c r="A30" s="177" t="s">
        <v>136</v>
      </c>
      <c r="B30" s="213"/>
      <c r="C30" s="213"/>
      <c r="D30" s="213"/>
      <c r="E30" s="213"/>
      <c r="F30" s="179"/>
      <c r="G30" s="214"/>
      <c r="H30" s="181"/>
      <c r="I30" s="179"/>
      <c r="J30" s="182">
        <v>449835.130103432</v>
      </c>
      <c r="K30" s="182">
        <v>1131.0670022793086</v>
      </c>
      <c r="L30" s="182">
        <v>33403.46675990659</v>
      </c>
      <c r="M30" s="182">
        <v>52961.56142399998</v>
      </c>
      <c r="N30" s="174">
        <f t="shared" si="2"/>
        <v>537331.2252896179</v>
      </c>
      <c r="O30" s="184">
        <v>1</v>
      </c>
      <c r="P30" s="185" t="s">
        <v>42</v>
      </c>
      <c r="Q30" s="183">
        <f t="shared" si="3"/>
        <v>537331.2252896179</v>
      </c>
      <c r="R30" s="400">
        <v>100</v>
      </c>
      <c r="S30" s="400">
        <v>100</v>
      </c>
      <c r="T30" s="400">
        <v>100</v>
      </c>
    </row>
    <row r="31" spans="1:20" ht="21" customHeight="1">
      <c r="A31" s="177" t="s">
        <v>137</v>
      </c>
      <c r="B31" s="213"/>
      <c r="C31" s="213"/>
      <c r="D31" s="213"/>
      <c r="E31" s="213"/>
      <c r="F31" s="179"/>
      <c r="G31" s="214"/>
      <c r="H31" s="181"/>
      <c r="I31" s="179"/>
      <c r="J31" s="182">
        <v>1849491.0585671512</v>
      </c>
      <c r="K31" s="182">
        <v>4650.366695182158</v>
      </c>
      <c r="L31" s="182">
        <v>137337.90218515648</v>
      </c>
      <c r="M31" s="182">
        <v>217750.74409799988</v>
      </c>
      <c r="N31" s="174">
        <f t="shared" si="2"/>
        <v>2209230.0715454896</v>
      </c>
      <c r="O31" s="184">
        <v>26</v>
      </c>
      <c r="P31" s="185" t="s">
        <v>67</v>
      </c>
      <c r="Q31" s="183">
        <f t="shared" si="3"/>
        <v>84970.38736713422</v>
      </c>
      <c r="R31" s="400">
        <v>100</v>
      </c>
      <c r="S31" s="400">
        <v>100</v>
      </c>
      <c r="T31" s="400">
        <v>100</v>
      </c>
    </row>
    <row r="32" spans="1:20" ht="21" customHeight="1">
      <c r="A32" s="177" t="s">
        <v>138</v>
      </c>
      <c r="B32" s="213"/>
      <c r="C32" s="213"/>
      <c r="D32" s="213"/>
      <c r="E32" s="213"/>
      <c r="F32" s="179"/>
      <c r="G32" s="214"/>
      <c r="H32" s="181"/>
      <c r="I32" s="179"/>
      <c r="J32" s="182"/>
      <c r="K32" s="182"/>
      <c r="L32" s="182"/>
      <c r="M32" s="182"/>
      <c r="N32" s="174"/>
      <c r="O32" s="184"/>
      <c r="P32" s="185"/>
      <c r="Q32" s="183"/>
      <c r="R32" s="400"/>
      <c r="S32" s="400"/>
      <c r="T32" s="400"/>
    </row>
    <row r="33" spans="1:20" ht="21" customHeight="1">
      <c r="A33" s="401" t="s">
        <v>139</v>
      </c>
      <c r="B33" s="402"/>
      <c r="C33" s="402"/>
      <c r="D33" s="402"/>
      <c r="E33" s="402"/>
      <c r="F33" s="403"/>
      <c r="G33" s="404"/>
      <c r="H33" s="405"/>
      <c r="I33" s="403"/>
      <c r="J33" s="406">
        <v>890551.9805426054</v>
      </c>
      <c r="K33" s="406">
        <v>2239.2069707286314</v>
      </c>
      <c r="L33" s="406">
        <v>66129.83622062588</v>
      </c>
      <c r="M33" s="406">
        <v>104849.57768399996</v>
      </c>
      <c r="N33" s="407">
        <f>SUM(J33:M33)</f>
        <v>1063770.60141796</v>
      </c>
      <c r="O33" s="408">
        <v>16</v>
      </c>
      <c r="P33" s="409" t="s">
        <v>42</v>
      </c>
      <c r="Q33" s="183">
        <f t="shared" si="3"/>
        <v>66485.6625886225</v>
      </c>
      <c r="R33" s="411">
        <v>100</v>
      </c>
      <c r="S33" s="411">
        <v>100</v>
      </c>
      <c r="T33" s="411">
        <v>100</v>
      </c>
    </row>
    <row r="34" spans="1:20" ht="21" customHeight="1">
      <c r="A34" s="257"/>
      <c r="B34" s="193">
        <f>SUM(B27:B32)</f>
        <v>0</v>
      </c>
      <c r="C34" s="193">
        <f>SUM(C27:C32)</f>
        <v>0</v>
      </c>
      <c r="D34" s="193">
        <f>SUM(D27:D32)</f>
        <v>0</v>
      </c>
      <c r="E34" s="193">
        <f>SUM(E27:E32)</f>
        <v>0</v>
      </c>
      <c r="F34" s="193">
        <f>SUM(F27:F32)</f>
        <v>0</v>
      </c>
      <c r="G34" s="195"/>
      <c r="H34" s="196"/>
      <c r="I34" s="194"/>
      <c r="J34" s="197">
        <f>SUM(J24:J33)</f>
        <v>15197132.773764595</v>
      </c>
      <c r="K34" s="197">
        <f>SUM(K24:K33)</f>
        <v>38211.723049976645</v>
      </c>
      <c r="L34" s="197">
        <f>SUM(L24:L33)</f>
        <v>1128495.4986454928</v>
      </c>
      <c r="M34" s="197">
        <f>SUM(M24:M33)</f>
        <v>1789241.9399999992</v>
      </c>
      <c r="N34" s="197">
        <f>SUM(N24:N33)</f>
        <v>18153081.935460065</v>
      </c>
      <c r="O34" s="199"/>
      <c r="P34" s="200"/>
      <c r="Q34" s="198"/>
      <c r="R34" s="201"/>
      <c r="S34" s="201"/>
      <c r="T34" s="201"/>
    </row>
    <row r="35" spans="1:20" ht="42">
      <c r="A35" s="218" t="s">
        <v>105</v>
      </c>
      <c r="B35" s="219"/>
      <c r="C35" s="219"/>
      <c r="D35" s="219"/>
      <c r="E35" s="219"/>
      <c r="F35" s="220"/>
      <c r="G35" s="221"/>
      <c r="H35" s="222"/>
      <c r="I35" s="220"/>
      <c r="J35" s="223"/>
      <c r="K35" s="223"/>
      <c r="L35" s="223"/>
      <c r="M35" s="223"/>
      <c r="N35" s="211"/>
      <c r="O35" s="224"/>
      <c r="P35" s="225"/>
      <c r="Q35" s="211"/>
      <c r="R35" s="212"/>
      <c r="S35" s="212"/>
      <c r="T35" s="212"/>
    </row>
    <row r="36" spans="1:20" ht="21">
      <c r="A36" s="410" t="s">
        <v>123</v>
      </c>
      <c r="B36" s="219"/>
      <c r="C36" s="219"/>
      <c r="D36" s="219"/>
      <c r="E36" s="219"/>
      <c r="F36" s="220"/>
      <c r="G36" s="221"/>
      <c r="H36" s="222"/>
      <c r="I36" s="220"/>
      <c r="J36" s="223">
        <v>25294.09439663427</v>
      </c>
      <c r="K36" s="223">
        <v>2490.692516059785</v>
      </c>
      <c r="L36" s="223">
        <v>1391.9860755385334</v>
      </c>
      <c r="M36" s="223">
        <v>0.009479999999999999</v>
      </c>
      <c r="N36" s="211">
        <f>SUM(J36:M36)</f>
        <v>29176.78246823259</v>
      </c>
      <c r="O36" s="224">
        <v>3</v>
      </c>
      <c r="P36" s="225" t="s">
        <v>67</v>
      </c>
      <c r="Q36" s="211">
        <f>N36/O36</f>
        <v>9725.59415607753</v>
      </c>
      <c r="R36" s="412">
        <v>100</v>
      </c>
      <c r="S36" s="412">
        <v>100</v>
      </c>
      <c r="T36" s="412">
        <v>100</v>
      </c>
    </row>
    <row r="37" spans="1:20" ht="21">
      <c r="A37" s="410" t="s">
        <v>117</v>
      </c>
      <c r="B37" s="219"/>
      <c r="C37" s="219"/>
      <c r="D37" s="219"/>
      <c r="E37" s="219"/>
      <c r="F37" s="220"/>
      <c r="G37" s="221"/>
      <c r="H37" s="222"/>
      <c r="I37" s="220"/>
      <c r="J37" s="223">
        <v>5817641.711225883</v>
      </c>
      <c r="K37" s="223">
        <v>572859.2786937505</v>
      </c>
      <c r="L37" s="223">
        <v>320156.7973738627</v>
      </c>
      <c r="M37" s="223">
        <v>2.1804</v>
      </c>
      <c r="N37" s="211">
        <f aca="true" t="shared" si="4" ref="N37:N43">SUM(J37:M37)</f>
        <v>6710659.9676934965</v>
      </c>
      <c r="O37" s="224">
        <v>1</v>
      </c>
      <c r="P37" s="225" t="s">
        <v>42</v>
      </c>
      <c r="Q37" s="211">
        <f aca="true" t="shared" si="5" ref="Q37:Q43">N37/O37</f>
        <v>6710659.9676934965</v>
      </c>
      <c r="R37" s="412">
        <v>100</v>
      </c>
      <c r="S37" s="412">
        <v>100</v>
      </c>
      <c r="T37" s="412">
        <v>100</v>
      </c>
    </row>
    <row r="38" spans="1:20" ht="21">
      <c r="A38" s="410" t="s">
        <v>124</v>
      </c>
      <c r="B38" s="219"/>
      <c r="C38" s="219"/>
      <c r="D38" s="219"/>
      <c r="E38" s="219"/>
      <c r="F38" s="220"/>
      <c r="G38" s="221"/>
      <c r="H38" s="222"/>
      <c r="I38" s="220"/>
      <c r="J38" s="223">
        <v>8903521.227615263</v>
      </c>
      <c r="K38" s="223">
        <v>876723.7656530443</v>
      </c>
      <c r="L38" s="223">
        <v>489979.09858956374</v>
      </c>
      <c r="M38" s="223">
        <v>3.33696</v>
      </c>
      <c r="N38" s="211">
        <f t="shared" si="4"/>
        <v>10270227.428817872</v>
      </c>
      <c r="O38" s="224">
        <v>2</v>
      </c>
      <c r="P38" s="225" t="s">
        <v>42</v>
      </c>
      <c r="Q38" s="211">
        <f t="shared" si="5"/>
        <v>5135113.714408936</v>
      </c>
      <c r="R38" s="412">
        <v>100</v>
      </c>
      <c r="S38" s="412">
        <v>100</v>
      </c>
      <c r="T38" s="412">
        <v>100</v>
      </c>
    </row>
    <row r="39" spans="1:20" ht="21">
      <c r="A39" s="410" t="s">
        <v>125</v>
      </c>
      <c r="B39" s="219"/>
      <c r="C39" s="219"/>
      <c r="D39" s="219"/>
      <c r="E39" s="219"/>
      <c r="F39" s="220"/>
      <c r="G39" s="221"/>
      <c r="H39" s="222"/>
      <c r="I39" s="220"/>
      <c r="J39" s="223">
        <v>1715782.7365716915</v>
      </c>
      <c r="K39" s="223">
        <v>168951.97567272207</v>
      </c>
      <c r="L39" s="223">
        <v>94423.05545736387</v>
      </c>
      <c r="M39" s="223">
        <v>0.6430600000000001</v>
      </c>
      <c r="N39" s="211">
        <f t="shared" si="4"/>
        <v>1979158.4107617773</v>
      </c>
      <c r="O39" s="224">
        <v>1</v>
      </c>
      <c r="P39" s="225" t="s">
        <v>42</v>
      </c>
      <c r="Q39" s="211">
        <f t="shared" si="5"/>
        <v>1979158.4107617773</v>
      </c>
      <c r="R39" s="412">
        <v>100</v>
      </c>
      <c r="S39" s="412">
        <v>100</v>
      </c>
      <c r="T39" s="412">
        <v>100</v>
      </c>
    </row>
    <row r="40" spans="1:20" ht="21">
      <c r="A40" s="410" t="s">
        <v>126</v>
      </c>
      <c r="B40" s="219"/>
      <c r="C40" s="219"/>
      <c r="D40" s="219"/>
      <c r="E40" s="219"/>
      <c r="F40" s="220"/>
      <c r="G40" s="221"/>
      <c r="H40" s="222"/>
      <c r="I40" s="220"/>
      <c r="J40" s="223">
        <v>2963624.7268056488</v>
      </c>
      <c r="K40" s="223">
        <v>291826.1397983381</v>
      </c>
      <c r="L40" s="223">
        <v>163094.36851726484</v>
      </c>
      <c r="M40" s="223">
        <v>1.11074</v>
      </c>
      <c r="N40" s="211">
        <f t="shared" si="4"/>
        <v>3418546.3458612515</v>
      </c>
      <c r="O40" s="224">
        <v>1</v>
      </c>
      <c r="P40" s="225" t="s">
        <v>42</v>
      </c>
      <c r="Q40" s="211">
        <f t="shared" si="5"/>
        <v>3418546.3458612515</v>
      </c>
      <c r="R40" s="412">
        <v>100</v>
      </c>
      <c r="S40" s="412">
        <v>100</v>
      </c>
      <c r="T40" s="412">
        <v>100</v>
      </c>
    </row>
    <row r="41" spans="1:20" ht="21">
      <c r="A41" s="410" t="s">
        <v>127</v>
      </c>
      <c r="B41" s="219"/>
      <c r="C41" s="219"/>
      <c r="D41" s="219"/>
      <c r="E41" s="219"/>
      <c r="F41" s="220"/>
      <c r="G41" s="221"/>
      <c r="H41" s="222"/>
      <c r="I41" s="220"/>
      <c r="J41" s="223">
        <v>9822539.990692975</v>
      </c>
      <c r="K41" s="223">
        <v>967218.9270698831</v>
      </c>
      <c r="L41" s="223">
        <v>540554.5926674638</v>
      </c>
      <c r="M41" s="223">
        <v>3.6814</v>
      </c>
      <c r="N41" s="211">
        <f t="shared" si="4"/>
        <v>11330317.191830322</v>
      </c>
      <c r="O41" s="224">
        <v>1</v>
      </c>
      <c r="P41" s="225" t="s">
        <v>42</v>
      </c>
      <c r="Q41" s="211">
        <f t="shared" si="5"/>
        <v>11330317.191830322</v>
      </c>
      <c r="R41" s="412">
        <v>100</v>
      </c>
      <c r="S41" s="412">
        <v>100</v>
      </c>
      <c r="T41" s="412">
        <v>100</v>
      </c>
    </row>
    <row r="42" spans="1:20" ht="21">
      <c r="A42" s="410" t="s">
        <v>128</v>
      </c>
      <c r="B42" s="219"/>
      <c r="C42" s="219"/>
      <c r="D42" s="219"/>
      <c r="E42" s="219"/>
      <c r="F42" s="220"/>
      <c r="G42" s="221"/>
      <c r="H42" s="222"/>
      <c r="I42" s="220"/>
      <c r="J42" s="223">
        <v>7777934.026965038</v>
      </c>
      <c r="K42" s="223">
        <v>765887.9486883838</v>
      </c>
      <c r="L42" s="223">
        <v>428035.718228099</v>
      </c>
      <c r="M42" s="223">
        <v>2.9150999999999994</v>
      </c>
      <c r="N42" s="211">
        <f t="shared" si="4"/>
        <v>8971860.608981522</v>
      </c>
      <c r="O42" s="224">
        <v>2</v>
      </c>
      <c r="P42" s="225" t="s">
        <v>42</v>
      </c>
      <c r="Q42" s="211">
        <f t="shared" si="5"/>
        <v>4485930.304490761</v>
      </c>
      <c r="R42" s="412">
        <v>100</v>
      </c>
      <c r="S42" s="412">
        <v>100</v>
      </c>
      <c r="T42" s="412">
        <v>100</v>
      </c>
    </row>
    <row r="43" spans="1:20" ht="21">
      <c r="A43" s="410" t="s">
        <v>129</v>
      </c>
      <c r="B43" s="219"/>
      <c r="C43" s="219"/>
      <c r="D43" s="219"/>
      <c r="E43" s="219"/>
      <c r="F43" s="220"/>
      <c r="G43" s="221"/>
      <c r="H43" s="222"/>
      <c r="I43" s="220"/>
      <c r="J43" s="223">
        <v>5130485.480117318</v>
      </c>
      <c r="K43" s="223">
        <v>505195.46534079296</v>
      </c>
      <c r="L43" s="223">
        <v>282341.17565506586</v>
      </c>
      <c r="M43" s="223">
        <v>1.9228599999999998</v>
      </c>
      <c r="N43" s="211">
        <f t="shared" si="4"/>
        <v>5918024.043973178</v>
      </c>
      <c r="O43" s="224">
        <v>1</v>
      </c>
      <c r="P43" s="225" t="s">
        <v>42</v>
      </c>
      <c r="Q43" s="211">
        <f t="shared" si="5"/>
        <v>5918024.043973178</v>
      </c>
      <c r="R43" s="412">
        <v>100</v>
      </c>
      <c r="S43" s="412">
        <v>100</v>
      </c>
      <c r="T43" s="412">
        <v>100</v>
      </c>
    </row>
    <row r="44" spans="1:20" ht="21">
      <c r="A44" s="192"/>
      <c r="B44" s="193">
        <v>0</v>
      </c>
      <c r="C44" s="193">
        <v>0</v>
      </c>
      <c r="D44" s="193">
        <v>0</v>
      </c>
      <c r="E44" s="193">
        <v>0</v>
      </c>
      <c r="F44" s="193">
        <v>0</v>
      </c>
      <c r="G44" s="195"/>
      <c r="H44" s="196"/>
      <c r="I44" s="194"/>
      <c r="J44" s="197">
        <f>SUM(J36:J43)</f>
        <v>42156823.99439046</v>
      </c>
      <c r="K44" s="197">
        <f>SUM(K36:K43)</f>
        <v>4151154.1934329746</v>
      </c>
      <c r="L44" s="197">
        <f>SUM(L36:L43)</f>
        <v>2319976.7925642226</v>
      </c>
      <c r="M44" s="197">
        <f>SUM(M36:M43)</f>
        <v>15.799999999999999</v>
      </c>
      <c r="N44" s="197">
        <f>SUM(N36:N43)</f>
        <v>48627970.780387655</v>
      </c>
      <c r="O44" s="199"/>
      <c r="P44" s="200"/>
      <c r="Q44" s="198"/>
      <c r="R44" s="201"/>
      <c r="S44" s="201"/>
      <c r="T44" s="201"/>
    </row>
    <row r="45" spans="1:20" ht="21">
      <c r="A45" s="218" t="s">
        <v>192</v>
      </c>
      <c r="B45" s="248"/>
      <c r="C45" s="248"/>
      <c r="D45" s="248"/>
      <c r="E45" s="248"/>
      <c r="F45" s="249"/>
      <c r="G45" s="250"/>
      <c r="H45" s="251"/>
      <c r="I45" s="249"/>
      <c r="J45" s="223"/>
      <c r="K45" s="223"/>
      <c r="L45" s="223"/>
      <c r="M45" s="223"/>
      <c r="N45" s="211"/>
      <c r="O45" s="224"/>
      <c r="P45" s="225"/>
      <c r="Q45" s="211"/>
      <c r="R45" s="212"/>
      <c r="S45" s="212"/>
      <c r="T45" s="212"/>
    </row>
    <row r="46" spans="1:20" ht="21">
      <c r="A46" s="177" t="s">
        <v>155</v>
      </c>
      <c r="B46" s="213"/>
      <c r="C46" s="213"/>
      <c r="D46" s="213"/>
      <c r="E46" s="213"/>
      <c r="F46" s="237"/>
      <c r="G46" s="214"/>
      <c r="H46" s="238"/>
      <c r="I46" s="237"/>
      <c r="J46" s="182">
        <v>10297818.171771351</v>
      </c>
      <c r="K46" s="182">
        <v>16506.753441812234</v>
      </c>
      <c r="L46" s="182">
        <v>10527842.49089376</v>
      </c>
      <c r="M46" s="182"/>
      <c r="N46" s="183">
        <f>SUM(J46:M46)</f>
        <v>20842167.416106924</v>
      </c>
      <c r="O46" s="184">
        <v>3</v>
      </c>
      <c r="P46" s="185" t="s">
        <v>42</v>
      </c>
      <c r="Q46" s="183">
        <f>N46/O46</f>
        <v>6947389.138702308</v>
      </c>
      <c r="R46" s="400">
        <v>100</v>
      </c>
      <c r="S46" s="400">
        <v>100</v>
      </c>
      <c r="T46" s="400">
        <v>100</v>
      </c>
    </row>
    <row r="47" spans="1:20" ht="21">
      <c r="A47" s="177" t="s">
        <v>156</v>
      </c>
      <c r="B47" s="213"/>
      <c r="C47" s="213"/>
      <c r="D47" s="213"/>
      <c r="E47" s="213"/>
      <c r="F47" s="237"/>
      <c r="G47" s="214"/>
      <c r="H47" s="238"/>
      <c r="I47" s="237"/>
      <c r="J47" s="182">
        <v>6888126.707686845</v>
      </c>
      <c r="K47" s="182">
        <v>11041.232943054645</v>
      </c>
      <c r="L47" s="182">
        <v>7041988.101385546</v>
      </c>
      <c r="M47" s="182"/>
      <c r="N47" s="183">
        <f>SUM(J47:M47)</f>
        <v>13941156.042015444</v>
      </c>
      <c r="O47" s="184">
        <v>5</v>
      </c>
      <c r="P47" s="185" t="s">
        <v>42</v>
      </c>
      <c r="Q47" s="183">
        <f>N47/O47</f>
        <v>2788231.208403089</v>
      </c>
      <c r="R47" s="400">
        <v>100</v>
      </c>
      <c r="S47" s="400">
        <v>100</v>
      </c>
      <c r="T47" s="400">
        <v>100</v>
      </c>
    </row>
    <row r="48" spans="1:20" ht="21">
      <c r="A48" s="192"/>
      <c r="B48" s="244"/>
      <c r="C48" s="244"/>
      <c r="D48" s="244"/>
      <c r="E48" s="244"/>
      <c r="F48" s="244"/>
      <c r="G48" s="244"/>
      <c r="H48" s="246"/>
      <c r="I48" s="247"/>
      <c r="J48" s="197">
        <f>SUM(J46:J47)</f>
        <v>17185944.879458196</v>
      </c>
      <c r="K48" s="197">
        <f>SUM(K46:K47)</f>
        <v>27547.98638486688</v>
      </c>
      <c r="L48" s="197">
        <f>SUM(L46:L47)</f>
        <v>17569830.592279308</v>
      </c>
      <c r="M48" s="197">
        <f>SUM(M46:M47)</f>
        <v>0</v>
      </c>
      <c r="N48" s="197">
        <f>SUM(N46:N47)</f>
        <v>34783323.45812237</v>
      </c>
      <c r="O48" s="197"/>
      <c r="P48" s="200"/>
      <c r="Q48" s="198"/>
      <c r="R48" s="201"/>
      <c r="S48" s="201"/>
      <c r="T48" s="201"/>
    </row>
    <row r="49" spans="1:17" ht="21">
      <c r="A49" s="226"/>
      <c r="B49" s="97"/>
      <c r="C49" s="97"/>
      <c r="D49" s="97"/>
      <c r="E49" s="97"/>
      <c r="F49" s="227"/>
      <c r="G49" s="228"/>
      <c r="H49" s="152"/>
      <c r="I49" s="227"/>
      <c r="J49" s="97"/>
      <c r="K49" s="97"/>
      <c r="L49" s="97"/>
      <c r="M49" s="97"/>
      <c r="N49" s="227"/>
      <c r="O49" s="228"/>
      <c r="P49" s="152"/>
      <c r="Q49" s="227"/>
    </row>
    <row r="50" spans="1:17" ht="21">
      <c r="A50" s="226"/>
      <c r="B50" s="97"/>
      <c r="C50" s="97"/>
      <c r="D50" s="97"/>
      <c r="E50" s="97"/>
      <c r="F50" s="227"/>
      <c r="G50" s="228"/>
      <c r="H50" s="152"/>
      <c r="I50" s="227"/>
      <c r="J50" s="97"/>
      <c r="K50" s="97"/>
      <c r="L50" s="97"/>
      <c r="M50" s="97"/>
      <c r="N50" s="227"/>
      <c r="O50" s="228"/>
      <c r="P50" s="152"/>
      <c r="Q50" s="227"/>
    </row>
    <row r="51" spans="1:17" ht="21">
      <c r="A51" s="226"/>
      <c r="B51" s="97"/>
      <c r="C51" s="97"/>
      <c r="D51" s="97"/>
      <c r="E51" s="97"/>
      <c r="F51" s="227"/>
      <c r="G51" s="228"/>
      <c r="H51" s="152"/>
      <c r="I51" s="227"/>
      <c r="J51" s="97"/>
      <c r="K51" s="97"/>
      <c r="L51" s="97"/>
      <c r="M51" s="97"/>
      <c r="N51" s="227"/>
      <c r="O51" s="228"/>
      <c r="P51" s="152"/>
      <c r="Q51" s="227"/>
    </row>
    <row r="52" spans="1:17" ht="21">
      <c r="A52" s="226"/>
      <c r="B52" s="97"/>
      <c r="C52" s="97"/>
      <c r="D52" s="97"/>
      <c r="E52" s="97"/>
      <c r="F52" s="227"/>
      <c r="G52" s="228"/>
      <c r="H52" s="152"/>
      <c r="I52" s="227"/>
      <c r="J52" s="97"/>
      <c r="K52" s="97"/>
      <c r="L52" s="97"/>
      <c r="M52" s="97"/>
      <c r="N52" s="227"/>
      <c r="O52" s="228"/>
      <c r="P52" s="152"/>
      <c r="Q52" s="227"/>
    </row>
    <row r="53" spans="1:20" s="137" customFormat="1" ht="23.25">
      <c r="A53" s="513" t="s">
        <v>95</v>
      </c>
      <c r="B53" s="513"/>
      <c r="C53" s="513"/>
      <c r="D53" s="513"/>
      <c r="E53" s="513"/>
      <c r="F53" s="513"/>
      <c r="G53" s="513"/>
      <c r="H53" s="513"/>
      <c r="I53" s="513"/>
      <c r="J53" s="513"/>
      <c r="K53" s="513"/>
      <c r="L53" s="513"/>
      <c r="M53" s="513"/>
      <c r="N53" s="513"/>
      <c r="O53" s="513"/>
      <c r="P53" s="513"/>
      <c r="Q53" s="513"/>
      <c r="R53" s="513"/>
      <c r="S53" s="513"/>
      <c r="T53" s="513"/>
    </row>
    <row r="54" spans="1:20" ht="23.25">
      <c r="A54" s="515" t="s">
        <v>175</v>
      </c>
      <c r="B54" s="515"/>
      <c r="C54" s="515"/>
      <c r="D54" s="515"/>
      <c r="E54" s="515"/>
      <c r="F54" s="515"/>
      <c r="G54" s="515"/>
      <c r="H54" s="515"/>
      <c r="I54" s="515"/>
      <c r="J54" s="515"/>
      <c r="K54" s="515"/>
      <c r="L54" s="515"/>
      <c r="M54" s="515"/>
      <c r="N54" s="515"/>
      <c r="O54" s="515"/>
      <c r="P54" s="515"/>
      <c r="Q54" s="515"/>
      <c r="R54" s="515"/>
      <c r="S54" s="515"/>
      <c r="T54" s="515"/>
    </row>
    <row r="55" spans="1:20" ht="21">
      <c r="A55" s="229" t="s">
        <v>66</v>
      </c>
      <c r="I55" s="158"/>
      <c r="Q55" s="151"/>
      <c r="T55" s="160" t="s">
        <v>10</v>
      </c>
    </row>
    <row r="56" spans="1:20" ht="21">
      <c r="A56" s="516" t="s">
        <v>35</v>
      </c>
      <c r="B56" s="519" t="s">
        <v>176</v>
      </c>
      <c r="C56" s="520"/>
      <c r="D56" s="520"/>
      <c r="E56" s="520"/>
      <c r="F56" s="520"/>
      <c r="G56" s="520"/>
      <c r="H56" s="520"/>
      <c r="I56" s="521"/>
      <c r="J56" s="522" t="s">
        <v>177</v>
      </c>
      <c r="K56" s="523"/>
      <c r="L56" s="523"/>
      <c r="M56" s="523"/>
      <c r="N56" s="523"/>
      <c r="O56" s="523"/>
      <c r="P56" s="523"/>
      <c r="Q56" s="524"/>
      <c r="R56" s="525" t="s">
        <v>62</v>
      </c>
      <c r="S56" s="525"/>
      <c r="T56" s="525"/>
    </row>
    <row r="57" spans="1:20" ht="21">
      <c r="A57" s="517"/>
      <c r="B57" s="526" t="s">
        <v>63</v>
      </c>
      <c r="C57" s="527"/>
      <c r="D57" s="527"/>
      <c r="E57" s="528"/>
      <c r="F57" s="540" t="s">
        <v>37</v>
      </c>
      <c r="G57" s="543" t="s">
        <v>38</v>
      </c>
      <c r="H57" s="540" t="s">
        <v>39</v>
      </c>
      <c r="I57" s="540" t="s">
        <v>40</v>
      </c>
      <c r="J57" s="537" t="s">
        <v>63</v>
      </c>
      <c r="K57" s="538"/>
      <c r="L57" s="538"/>
      <c r="M57" s="539"/>
      <c r="N57" s="533" t="s">
        <v>37</v>
      </c>
      <c r="O57" s="547" t="s">
        <v>38</v>
      </c>
      <c r="P57" s="533" t="s">
        <v>39</v>
      </c>
      <c r="Q57" s="533" t="s">
        <v>40</v>
      </c>
      <c r="R57" s="161" t="s">
        <v>37</v>
      </c>
      <c r="S57" s="161" t="s">
        <v>39</v>
      </c>
      <c r="T57" s="161" t="s">
        <v>40</v>
      </c>
    </row>
    <row r="58" spans="1:20" ht="21">
      <c r="A58" s="517"/>
      <c r="B58" s="535" t="s">
        <v>7</v>
      </c>
      <c r="C58" s="535" t="s">
        <v>8</v>
      </c>
      <c r="D58" s="535" t="s">
        <v>1</v>
      </c>
      <c r="E58" s="535" t="s">
        <v>36</v>
      </c>
      <c r="F58" s="541"/>
      <c r="G58" s="544"/>
      <c r="H58" s="541"/>
      <c r="I58" s="541"/>
      <c r="J58" s="533" t="s">
        <v>7</v>
      </c>
      <c r="K58" s="533" t="s">
        <v>8</v>
      </c>
      <c r="L58" s="533" t="s">
        <v>1</v>
      </c>
      <c r="M58" s="533" t="s">
        <v>36</v>
      </c>
      <c r="N58" s="546"/>
      <c r="O58" s="548"/>
      <c r="P58" s="546"/>
      <c r="Q58" s="546"/>
      <c r="R58" s="162" t="s">
        <v>64</v>
      </c>
      <c r="S58" s="162" t="s">
        <v>64</v>
      </c>
      <c r="T58" s="162" t="s">
        <v>64</v>
      </c>
    </row>
    <row r="59" spans="1:20" s="164" customFormat="1" ht="21">
      <c r="A59" s="518"/>
      <c r="B59" s="536"/>
      <c r="C59" s="536"/>
      <c r="D59" s="536"/>
      <c r="E59" s="536"/>
      <c r="F59" s="542"/>
      <c r="G59" s="545"/>
      <c r="H59" s="542"/>
      <c r="I59" s="542"/>
      <c r="J59" s="534"/>
      <c r="K59" s="534"/>
      <c r="L59" s="534"/>
      <c r="M59" s="534"/>
      <c r="N59" s="534"/>
      <c r="O59" s="549"/>
      <c r="P59" s="534"/>
      <c r="Q59" s="534"/>
      <c r="R59" s="163" t="s">
        <v>65</v>
      </c>
      <c r="S59" s="163" t="s">
        <v>65</v>
      </c>
      <c r="T59" s="163" t="s">
        <v>65</v>
      </c>
    </row>
    <row r="60" spans="1:20" s="164" customFormat="1" ht="21">
      <c r="A60" s="230" t="s">
        <v>46</v>
      </c>
      <c r="B60" s="231"/>
      <c r="C60" s="231"/>
      <c r="D60" s="231"/>
      <c r="E60" s="231"/>
      <c r="F60" s="231"/>
      <c r="G60" s="232"/>
      <c r="H60" s="231"/>
      <c r="I60" s="231"/>
      <c r="J60" s="233"/>
      <c r="K60" s="233"/>
      <c r="L60" s="233"/>
      <c r="M60" s="233"/>
      <c r="N60" s="233"/>
      <c r="O60" s="234"/>
      <c r="P60" s="233"/>
      <c r="Q60" s="233"/>
      <c r="R60" s="170"/>
      <c r="S60" s="170"/>
      <c r="T60" s="170"/>
    </row>
    <row r="61" spans="1:24" ht="21">
      <c r="A61" s="165" t="s">
        <v>106</v>
      </c>
      <c r="B61" s="213"/>
      <c r="C61" s="213"/>
      <c r="D61" s="213"/>
      <c r="E61" s="213"/>
      <c r="F61" s="237"/>
      <c r="G61" s="214"/>
      <c r="H61" s="238"/>
      <c r="I61" s="237"/>
      <c r="J61" s="182"/>
      <c r="K61" s="182"/>
      <c r="L61" s="182"/>
      <c r="M61" s="182"/>
      <c r="N61" s="183"/>
      <c r="O61" s="239"/>
      <c r="P61" s="185"/>
      <c r="Q61" s="183"/>
      <c r="R61" s="186"/>
      <c r="S61" s="186"/>
      <c r="T61" s="186"/>
      <c r="X61" s="252"/>
    </row>
    <row r="62" spans="1:20" ht="21">
      <c r="A62" s="177" t="s">
        <v>163</v>
      </c>
      <c r="B62" s="215"/>
      <c r="C62" s="215"/>
      <c r="D62" s="215"/>
      <c r="E62" s="215"/>
      <c r="F62" s="241"/>
      <c r="G62" s="216"/>
      <c r="H62" s="242"/>
      <c r="I62" s="241"/>
      <c r="J62" s="188">
        <v>3176924.12006072</v>
      </c>
      <c r="K62" s="188">
        <v>6753.699887902849</v>
      </c>
      <c r="L62" s="188">
        <v>199455.01836524988</v>
      </c>
      <c r="M62" s="188"/>
      <c r="N62" s="191">
        <f>SUM(J62:M62)</f>
        <v>3383132.838313873</v>
      </c>
      <c r="O62" s="243">
        <v>1</v>
      </c>
      <c r="P62" s="190" t="s">
        <v>44</v>
      </c>
      <c r="Q62" s="191">
        <f>N62/O62</f>
        <v>3383132.838313873</v>
      </c>
      <c r="R62" s="413">
        <v>100</v>
      </c>
      <c r="S62" s="413">
        <v>100</v>
      </c>
      <c r="T62" s="413">
        <v>100</v>
      </c>
    </row>
    <row r="63" spans="1:28" ht="21">
      <c r="A63" s="192"/>
      <c r="B63" s="244"/>
      <c r="C63" s="244"/>
      <c r="D63" s="244"/>
      <c r="E63" s="244"/>
      <c r="F63" s="244"/>
      <c r="G63" s="245"/>
      <c r="H63" s="246"/>
      <c r="I63" s="247"/>
      <c r="J63" s="197">
        <f>SUM(J61:J62)</f>
        <v>3176924.12006072</v>
      </c>
      <c r="K63" s="197">
        <f>SUM(K61:K62)</f>
        <v>6753.699887902849</v>
      </c>
      <c r="L63" s="197">
        <f>SUM(L61:L62)</f>
        <v>199455.01836524988</v>
      </c>
      <c r="M63" s="197">
        <f>SUM(M61:M62)</f>
        <v>0</v>
      </c>
      <c r="N63" s="197">
        <f>SUM(N61:N62)</f>
        <v>3383132.838313873</v>
      </c>
      <c r="O63" s="199"/>
      <c r="P63" s="200"/>
      <c r="Q63" s="198"/>
      <c r="R63" s="201"/>
      <c r="S63" s="201"/>
      <c r="T63" s="201"/>
      <c r="X63" s="24"/>
      <c r="Y63" s="24"/>
      <c r="Z63" s="24"/>
      <c r="AA63" s="24"/>
      <c r="AB63" s="252"/>
    </row>
    <row r="64" spans="1:20" s="164" customFormat="1" ht="21">
      <c r="A64" s="165" t="s">
        <v>107</v>
      </c>
      <c r="B64" s="235"/>
      <c r="C64" s="235"/>
      <c r="D64" s="235"/>
      <c r="E64" s="235"/>
      <c r="F64" s="235"/>
      <c r="G64" s="236"/>
      <c r="H64" s="235"/>
      <c r="I64" s="235"/>
      <c r="J64" s="168"/>
      <c r="K64" s="168"/>
      <c r="L64" s="168"/>
      <c r="M64" s="168"/>
      <c r="N64" s="168"/>
      <c r="O64" s="169"/>
      <c r="P64" s="168"/>
      <c r="Q64" s="168"/>
      <c r="R64" s="176"/>
      <c r="S64" s="176"/>
      <c r="T64" s="176"/>
    </row>
    <row r="65" spans="1:20" ht="21">
      <c r="A65" s="177" t="s">
        <v>142</v>
      </c>
      <c r="B65" s="213"/>
      <c r="C65" s="213"/>
      <c r="D65" s="213"/>
      <c r="E65" s="213"/>
      <c r="F65" s="237"/>
      <c r="G65" s="214"/>
      <c r="H65" s="238"/>
      <c r="I65" s="237"/>
      <c r="J65" s="182">
        <v>723346.2367817024</v>
      </c>
      <c r="K65" s="182">
        <v>1945.804284549276</v>
      </c>
      <c r="L65" s="182">
        <v>26072.457163010273</v>
      </c>
      <c r="M65" s="182">
        <v>127808.46311999983</v>
      </c>
      <c r="N65" s="183">
        <f>SUM(J65:M65)</f>
        <v>879172.9613492618</v>
      </c>
      <c r="O65" s="239">
        <v>8173</v>
      </c>
      <c r="P65" s="185" t="s">
        <v>47</v>
      </c>
      <c r="Q65" s="183">
        <f>N65/O65</f>
        <v>107.5704100512984</v>
      </c>
      <c r="R65" s="400">
        <v>100</v>
      </c>
      <c r="S65" s="400">
        <v>100</v>
      </c>
      <c r="T65" s="400">
        <v>100</v>
      </c>
    </row>
    <row r="66" spans="1:20" ht="21">
      <c r="A66" s="177" t="s">
        <v>143</v>
      </c>
      <c r="B66" s="213"/>
      <c r="C66" s="213"/>
      <c r="D66" s="213"/>
      <c r="E66" s="213"/>
      <c r="F66" s="237"/>
      <c r="G66" s="214"/>
      <c r="H66" s="238"/>
      <c r="I66" s="237"/>
      <c r="J66" s="182">
        <v>1353955.7765401094</v>
      </c>
      <c r="K66" s="182">
        <v>3642.1464813358243</v>
      </c>
      <c r="L66" s="182">
        <v>48802.29161281409</v>
      </c>
      <c r="M66" s="182">
        <v>239231.22583999965</v>
      </c>
      <c r="N66" s="183">
        <f aca="true" t="shared" si="6" ref="N66:N75">SUM(J66:M66)</f>
        <v>1645631.4404742592</v>
      </c>
      <c r="O66" s="239">
        <v>6</v>
      </c>
      <c r="P66" s="185" t="s">
        <v>190</v>
      </c>
      <c r="Q66" s="183">
        <f>N66/O66</f>
        <v>274271.9067457099</v>
      </c>
      <c r="R66" s="400">
        <v>100</v>
      </c>
      <c r="S66" s="400">
        <v>100</v>
      </c>
      <c r="T66" s="400">
        <v>100</v>
      </c>
    </row>
    <row r="67" spans="1:20" ht="21">
      <c r="A67" s="177" t="s">
        <v>144</v>
      </c>
      <c r="B67" s="213"/>
      <c r="C67" s="213"/>
      <c r="D67" s="213"/>
      <c r="E67" s="213"/>
      <c r="F67" s="237"/>
      <c r="G67" s="214"/>
      <c r="H67" s="238"/>
      <c r="I67" s="237"/>
      <c r="J67" s="182">
        <v>667704.2185677254</v>
      </c>
      <c r="K67" s="182">
        <v>1796.1270318916397</v>
      </c>
      <c r="L67" s="182">
        <v>24066.883535086406</v>
      </c>
      <c r="M67" s="182">
        <v>117977.04287999983</v>
      </c>
      <c r="N67" s="183">
        <f t="shared" si="6"/>
        <v>811544.2720147033</v>
      </c>
      <c r="O67" s="239">
        <v>12</v>
      </c>
      <c r="P67" s="185" t="s">
        <v>152</v>
      </c>
      <c r="Q67" s="183">
        <f>N67/O67</f>
        <v>67628.6893345586</v>
      </c>
      <c r="R67" s="400">
        <v>100</v>
      </c>
      <c r="S67" s="400">
        <v>100</v>
      </c>
      <c r="T67" s="400">
        <v>100</v>
      </c>
    </row>
    <row r="68" spans="1:20" ht="21">
      <c r="A68" s="177" t="s">
        <v>145</v>
      </c>
      <c r="B68" s="213"/>
      <c r="C68" s="213"/>
      <c r="D68" s="213"/>
      <c r="E68" s="213"/>
      <c r="F68" s="237"/>
      <c r="G68" s="214"/>
      <c r="H68" s="238"/>
      <c r="I68" s="237"/>
      <c r="J68" s="182">
        <v>222568.07285590842</v>
      </c>
      <c r="K68" s="182">
        <v>598.7090106305465</v>
      </c>
      <c r="L68" s="182">
        <v>8022.294511695468</v>
      </c>
      <c r="M68" s="182">
        <v>39325.68095999994</v>
      </c>
      <c r="N68" s="183">
        <f t="shared" si="6"/>
        <v>270514.7573382344</v>
      </c>
      <c r="O68" s="239">
        <v>3</v>
      </c>
      <c r="P68" s="185" t="s">
        <v>152</v>
      </c>
      <c r="Q68" s="183">
        <f>N68/O68</f>
        <v>90171.58577941147</v>
      </c>
      <c r="R68" s="400">
        <v>100</v>
      </c>
      <c r="S68" s="400">
        <v>100</v>
      </c>
      <c r="T68" s="400">
        <v>100</v>
      </c>
    </row>
    <row r="69" spans="1:20" ht="21">
      <c r="A69" s="177" t="s">
        <v>146</v>
      </c>
      <c r="B69" s="213"/>
      <c r="C69" s="213"/>
      <c r="D69" s="213"/>
      <c r="E69" s="213"/>
      <c r="F69" s="237"/>
      <c r="G69" s="214"/>
      <c r="H69" s="238"/>
      <c r="I69" s="237"/>
      <c r="J69" s="182">
        <v>1316861.0977307917</v>
      </c>
      <c r="K69" s="182">
        <v>3542.3616462307336</v>
      </c>
      <c r="L69" s="182">
        <v>47465.242527531525</v>
      </c>
      <c r="M69" s="182">
        <v>232676.94567999966</v>
      </c>
      <c r="N69" s="183">
        <f t="shared" si="6"/>
        <v>1600545.6475845536</v>
      </c>
      <c r="O69" s="239">
        <v>36</v>
      </c>
      <c r="P69" s="185" t="s">
        <v>153</v>
      </c>
      <c r="Q69" s="183">
        <f aca="true" t="shared" si="7" ref="Q69:Q75">N69/O69</f>
        <v>44459.601321793154</v>
      </c>
      <c r="R69" s="400">
        <v>100</v>
      </c>
      <c r="S69" s="400">
        <v>100</v>
      </c>
      <c r="T69" s="400">
        <v>100</v>
      </c>
    </row>
    <row r="70" spans="1:20" ht="21">
      <c r="A70" s="177" t="s">
        <v>147</v>
      </c>
      <c r="B70" s="213"/>
      <c r="C70" s="213"/>
      <c r="D70" s="213"/>
      <c r="E70" s="213"/>
      <c r="F70" s="237"/>
      <c r="G70" s="214"/>
      <c r="H70" s="238"/>
      <c r="I70" s="237"/>
      <c r="J70" s="182">
        <v>541582.3106160439</v>
      </c>
      <c r="K70" s="182">
        <v>1456.8585925343298</v>
      </c>
      <c r="L70" s="182">
        <v>19520.91664512564</v>
      </c>
      <c r="M70" s="182">
        <v>95692.49033599986</v>
      </c>
      <c r="N70" s="183">
        <f t="shared" si="6"/>
        <v>658252.5761897037</v>
      </c>
      <c r="O70" s="239">
        <v>1040</v>
      </c>
      <c r="P70" s="185" t="s">
        <v>49</v>
      </c>
      <c r="Q70" s="183">
        <f t="shared" si="7"/>
        <v>632.9351694131766</v>
      </c>
      <c r="R70" s="400">
        <v>100</v>
      </c>
      <c r="S70" s="400">
        <v>100</v>
      </c>
      <c r="T70" s="400">
        <v>100</v>
      </c>
    </row>
    <row r="71" spans="1:20" ht="21">
      <c r="A71" s="177" t="s">
        <v>148</v>
      </c>
      <c r="B71" s="213"/>
      <c r="C71" s="213"/>
      <c r="D71" s="213"/>
      <c r="E71" s="213"/>
      <c r="F71" s="237"/>
      <c r="G71" s="214"/>
      <c r="H71" s="238"/>
      <c r="I71" s="237"/>
      <c r="J71" s="182">
        <v>753021.9798291569</v>
      </c>
      <c r="K71" s="182">
        <v>2025.6321526333488</v>
      </c>
      <c r="L71" s="182">
        <v>27142.096431236332</v>
      </c>
      <c r="M71" s="182">
        <v>133051.88724799978</v>
      </c>
      <c r="N71" s="183">
        <f t="shared" si="6"/>
        <v>915241.5956610264</v>
      </c>
      <c r="O71" s="240">
        <v>4</v>
      </c>
      <c r="P71" s="185" t="s">
        <v>44</v>
      </c>
      <c r="Q71" s="183">
        <f>N71/O71</f>
        <v>228810.3989152566</v>
      </c>
      <c r="R71" s="400">
        <v>100</v>
      </c>
      <c r="S71" s="400">
        <v>100</v>
      </c>
      <c r="T71" s="400">
        <v>100</v>
      </c>
    </row>
    <row r="72" spans="1:20" ht="21">
      <c r="A72" s="177" t="s">
        <v>149</v>
      </c>
      <c r="B72" s="178"/>
      <c r="C72" s="178"/>
      <c r="D72" s="178"/>
      <c r="E72" s="178"/>
      <c r="F72" s="237"/>
      <c r="G72" s="214"/>
      <c r="H72" s="238"/>
      <c r="I72" s="237"/>
      <c r="J72" s="182">
        <v>363527.85233131715</v>
      </c>
      <c r="K72" s="182">
        <v>977.8913840298926</v>
      </c>
      <c r="L72" s="182">
        <v>13103.081035769264</v>
      </c>
      <c r="M72" s="182">
        <v>64231.94556799991</v>
      </c>
      <c r="N72" s="183">
        <f t="shared" si="6"/>
        <v>441840.7703191162</v>
      </c>
      <c r="O72" s="239">
        <v>13</v>
      </c>
      <c r="P72" s="185" t="s">
        <v>54</v>
      </c>
      <c r="Q72" s="183">
        <f t="shared" si="7"/>
        <v>33987.75156300894</v>
      </c>
      <c r="R72" s="400">
        <v>100</v>
      </c>
      <c r="S72" s="400">
        <v>100</v>
      </c>
      <c r="T72" s="400">
        <v>100</v>
      </c>
    </row>
    <row r="73" spans="1:20" ht="21">
      <c r="A73" s="177" t="s">
        <v>150</v>
      </c>
      <c r="B73" s="178"/>
      <c r="C73" s="178"/>
      <c r="D73" s="178"/>
      <c r="E73" s="178"/>
      <c r="F73" s="237"/>
      <c r="G73" s="214"/>
      <c r="H73" s="238"/>
      <c r="I73" s="237"/>
      <c r="J73" s="182">
        <v>1450401.9414443367</v>
      </c>
      <c r="K73" s="182">
        <v>3901.587052609061</v>
      </c>
      <c r="L73" s="182">
        <v>52278.61923454881</v>
      </c>
      <c r="M73" s="182">
        <v>256272.35425599967</v>
      </c>
      <c r="N73" s="183">
        <f t="shared" si="6"/>
        <v>1762854.5019874943</v>
      </c>
      <c r="O73" s="239">
        <v>11860</v>
      </c>
      <c r="P73" s="185" t="s">
        <v>48</v>
      </c>
      <c r="Q73" s="183">
        <f t="shared" si="7"/>
        <v>148.63865952677017</v>
      </c>
      <c r="R73" s="400">
        <v>100</v>
      </c>
      <c r="S73" s="400">
        <v>100</v>
      </c>
      <c r="T73" s="400">
        <v>100</v>
      </c>
    </row>
    <row r="74" spans="1:20" ht="21">
      <c r="A74" s="177" t="s">
        <v>151</v>
      </c>
      <c r="B74" s="213"/>
      <c r="C74" s="213"/>
      <c r="D74" s="213"/>
      <c r="E74" s="213"/>
      <c r="F74" s="237"/>
      <c r="G74" s="214"/>
      <c r="H74" s="238"/>
      <c r="I74" s="237"/>
      <c r="J74" s="182">
        <v>723346.2367817024</v>
      </c>
      <c r="K74" s="182">
        <v>1945.804284549276</v>
      </c>
      <c r="L74" s="182">
        <v>26072.457163010273</v>
      </c>
      <c r="M74" s="182">
        <v>127808.46311999983</v>
      </c>
      <c r="N74" s="183">
        <f t="shared" si="6"/>
        <v>879172.9613492618</v>
      </c>
      <c r="O74" s="239">
        <v>79706</v>
      </c>
      <c r="P74" s="185" t="s">
        <v>51</v>
      </c>
      <c r="Q74" s="183">
        <f t="shared" si="7"/>
        <v>11.030197994495543</v>
      </c>
      <c r="R74" s="400">
        <v>100</v>
      </c>
      <c r="S74" s="400">
        <v>100</v>
      </c>
      <c r="T74" s="400">
        <v>100</v>
      </c>
    </row>
    <row r="75" spans="1:20" ht="21">
      <c r="A75" s="187" t="s">
        <v>154</v>
      </c>
      <c r="B75" s="215"/>
      <c r="C75" s="215"/>
      <c r="D75" s="215"/>
      <c r="E75" s="215"/>
      <c r="F75" s="241"/>
      <c r="G75" s="216"/>
      <c r="H75" s="242"/>
      <c r="I75" s="241"/>
      <c r="J75" s="188">
        <v>28978363.085839283</v>
      </c>
      <c r="K75" s="188">
        <v>77951.91318409715</v>
      </c>
      <c r="L75" s="188">
        <v>1044502.7454227501</v>
      </c>
      <c r="M75" s="188">
        <v>5120203.660991993</v>
      </c>
      <c r="N75" s="183">
        <f t="shared" si="6"/>
        <v>35221021.405438125</v>
      </c>
      <c r="O75" s="243">
        <v>192</v>
      </c>
      <c r="P75" s="190" t="s">
        <v>50</v>
      </c>
      <c r="Q75" s="191">
        <f t="shared" si="7"/>
        <v>183442.81981999023</v>
      </c>
      <c r="R75" s="400">
        <v>100</v>
      </c>
      <c r="S75" s="400">
        <v>100</v>
      </c>
      <c r="T75" s="400">
        <v>100</v>
      </c>
    </row>
    <row r="76" spans="1:20" ht="21">
      <c r="A76" s="192"/>
      <c r="B76" s="244"/>
      <c r="C76" s="244"/>
      <c r="D76" s="244"/>
      <c r="E76" s="244"/>
      <c r="F76" s="244"/>
      <c r="G76" s="245"/>
      <c r="H76" s="246"/>
      <c r="I76" s="247"/>
      <c r="J76" s="197">
        <f>SUM(J65:J75)</f>
        <v>37094678.80931807</v>
      </c>
      <c r="K76" s="197">
        <f>SUM(K65:K75)</f>
        <v>99784.83510509107</v>
      </c>
      <c r="L76" s="197">
        <f>SUM(L65:L75)</f>
        <v>1337049.0852825781</v>
      </c>
      <c r="M76" s="197">
        <f>SUM(M65:M75)</f>
        <v>6554280.159999991</v>
      </c>
      <c r="N76" s="197">
        <f>SUM(N65:N75)</f>
        <v>45085792.88970574</v>
      </c>
      <c r="O76" s="199"/>
      <c r="P76" s="200"/>
      <c r="Q76" s="198"/>
      <c r="R76" s="201"/>
      <c r="S76" s="201"/>
      <c r="T76" s="201"/>
    </row>
    <row r="77" spans="1:20" ht="42">
      <c r="A77" s="218" t="s">
        <v>193</v>
      </c>
      <c r="B77" s="248"/>
      <c r="C77" s="248"/>
      <c r="D77" s="248"/>
      <c r="E77" s="248"/>
      <c r="F77" s="249"/>
      <c r="G77" s="250"/>
      <c r="H77" s="251"/>
      <c r="I77" s="249"/>
      <c r="J77" s="223"/>
      <c r="K77" s="223"/>
      <c r="L77" s="223"/>
      <c r="M77" s="223"/>
      <c r="N77" s="211"/>
      <c r="O77" s="224"/>
      <c r="P77" s="225"/>
      <c r="Q77" s="211"/>
      <c r="R77" s="212"/>
      <c r="S77" s="212"/>
      <c r="T77" s="212"/>
    </row>
    <row r="78" spans="1:20" ht="21">
      <c r="A78" s="177" t="s">
        <v>157</v>
      </c>
      <c r="B78" s="213"/>
      <c r="C78" s="213"/>
      <c r="D78" s="213"/>
      <c r="E78" s="213"/>
      <c r="F78" s="237"/>
      <c r="G78" s="214"/>
      <c r="H78" s="238"/>
      <c r="I78" s="237"/>
      <c r="J78" s="182">
        <v>205804.23178763193</v>
      </c>
      <c r="K78" s="182">
        <v>345.4339763717888</v>
      </c>
      <c r="L78" s="182">
        <v>10201.599307755256</v>
      </c>
      <c r="M78" s="182">
        <v>86.63325800000001</v>
      </c>
      <c r="N78" s="183">
        <f>SUM(J78:M78)</f>
        <v>216437.898329759</v>
      </c>
      <c r="O78" s="253">
        <v>1</v>
      </c>
      <c r="P78" s="185" t="s">
        <v>42</v>
      </c>
      <c r="Q78" s="183">
        <f>N78/O78</f>
        <v>216437.898329759</v>
      </c>
      <c r="R78" s="400">
        <v>100</v>
      </c>
      <c r="S78" s="400">
        <v>100</v>
      </c>
      <c r="T78" s="400">
        <v>100</v>
      </c>
    </row>
    <row r="79" spans="1:20" ht="21">
      <c r="A79" s="187" t="s">
        <v>158</v>
      </c>
      <c r="B79" s="215"/>
      <c r="C79" s="215"/>
      <c r="D79" s="215"/>
      <c r="E79" s="215"/>
      <c r="F79" s="241"/>
      <c r="G79" s="216"/>
      <c r="H79" s="242"/>
      <c r="I79" s="241"/>
      <c r="J79" s="188">
        <v>2323948.6704514897</v>
      </c>
      <c r="K79" s="188">
        <v>3900.6526889416155</v>
      </c>
      <c r="L79" s="188">
        <v>115196.82050173191</v>
      </c>
      <c r="M79" s="188">
        <v>978.2658160000001</v>
      </c>
      <c r="N79" s="191">
        <f>SUM(J79:M79)</f>
        <v>2444024.4094581627</v>
      </c>
      <c r="O79" s="254">
        <v>12</v>
      </c>
      <c r="P79" s="190" t="s">
        <v>42</v>
      </c>
      <c r="Q79" s="191">
        <f>N79/O79</f>
        <v>203668.70078818023</v>
      </c>
      <c r="R79" s="400">
        <v>100</v>
      </c>
      <c r="S79" s="400">
        <v>100</v>
      </c>
      <c r="T79" s="400">
        <v>100</v>
      </c>
    </row>
    <row r="80" spans="1:20" ht="21">
      <c r="A80" s="177" t="s">
        <v>159</v>
      </c>
      <c r="B80" s="213"/>
      <c r="C80" s="213"/>
      <c r="D80" s="213"/>
      <c r="E80" s="213"/>
      <c r="F80" s="237"/>
      <c r="G80" s="214"/>
      <c r="H80" s="238"/>
      <c r="I80" s="237"/>
      <c r="J80" s="182">
        <v>445302.0767440354</v>
      </c>
      <c r="K80" s="182">
        <v>747.4213028575431</v>
      </c>
      <c r="L80" s="182">
        <v>22073.37195350584</v>
      </c>
      <c r="M80" s="182">
        <v>187.449837</v>
      </c>
      <c r="N80" s="183">
        <f>SUM(J80:M80)</f>
        <v>468310.31983739877</v>
      </c>
      <c r="O80" s="253">
        <v>1</v>
      </c>
      <c r="P80" s="185" t="s">
        <v>42</v>
      </c>
      <c r="Q80" s="183">
        <f>N80/O80</f>
        <v>468310.31983739877</v>
      </c>
      <c r="R80" s="400">
        <v>100</v>
      </c>
      <c r="S80" s="400">
        <v>100</v>
      </c>
      <c r="T80" s="400">
        <v>100</v>
      </c>
    </row>
    <row r="81" spans="1:20" ht="21">
      <c r="A81" s="187" t="s">
        <v>160</v>
      </c>
      <c r="B81" s="215"/>
      <c r="C81" s="215"/>
      <c r="D81" s="215"/>
      <c r="E81" s="215"/>
      <c r="F81" s="241"/>
      <c r="G81" s="216"/>
      <c r="H81" s="242"/>
      <c r="I81" s="241"/>
      <c r="J81" s="188">
        <v>6131326.95852268</v>
      </c>
      <c r="K81" s="188">
        <v>10291.18125181971</v>
      </c>
      <c r="L81" s="188">
        <v>303926.40769520414</v>
      </c>
      <c r="M81" s="188">
        <v>2580.9810890000003</v>
      </c>
      <c r="N81" s="191">
        <f>SUM(J81:M81)</f>
        <v>6448125.528558703</v>
      </c>
      <c r="O81" s="254">
        <v>5</v>
      </c>
      <c r="P81" s="190" t="s">
        <v>42</v>
      </c>
      <c r="Q81" s="191">
        <f>N81/O81</f>
        <v>1289625.1057117407</v>
      </c>
      <c r="R81" s="400">
        <v>100</v>
      </c>
      <c r="S81" s="400">
        <v>100</v>
      </c>
      <c r="T81" s="400">
        <v>100</v>
      </c>
    </row>
    <row r="82" spans="1:20" ht="21">
      <c r="A82" s="192"/>
      <c r="B82" s="244"/>
      <c r="C82" s="244"/>
      <c r="D82" s="244"/>
      <c r="E82" s="244"/>
      <c r="F82" s="244"/>
      <c r="G82" s="245"/>
      <c r="H82" s="246"/>
      <c r="I82" s="247"/>
      <c r="J82" s="197">
        <f>SUM(J78:J81)</f>
        <v>9106381.937505838</v>
      </c>
      <c r="K82" s="197">
        <f>SUM(K78:K79)</f>
        <v>4246.086665313404</v>
      </c>
      <c r="L82" s="197">
        <f>SUM(L78:L79)</f>
        <v>125398.41980948717</v>
      </c>
      <c r="M82" s="197">
        <f>SUM(M78:M79)</f>
        <v>1064.8990740000002</v>
      </c>
      <c r="N82" s="197">
        <f>SUM(N78:N81)</f>
        <v>9576898.156184023</v>
      </c>
      <c r="O82" s="199"/>
      <c r="P82" s="200"/>
      <c r="Q82" s="198"/>
      <c r="R82" s="201"/>
      <c r="S82" s="201"/>
      <c r="T82" s="201"/>
    </row>
    <row r="83" spans="1:20" ht="21">
      <c r="A83" s="255" t="s">
        <v>194</v>
      </c>
      <c r="B83" s="213"/>
      <c r="C83" s="213"/>
      <c r="D83" s="213"/>
      <c r="E83" s="213"/>
      <c r="F83" s="237"/>
      <c r="G83" s="214"/>
      <c r="H83" s="238"/>
      <c r="I83" s="237"/>
      <c r="J83" s="182"/>
      <c r="K83" s="182"/>
      <c r="L83" s="182"/>
      <c r="M83" s="182"/>
      <c r="N83" s="183"/>
      <c r="O83" s="184"/>
      <c r="P83" s="185"/>
      <c r="Q83" s="183"/>
      <c r="R83" s="186"/>
      <c r="S83" s="186"/>
      <c r="T83" s="186"/>
    </row>
    <row r="84" spans="1:20" ht="21">
      <c r="A84" s="177" t="s">
        <v>161</v>
      </c>
      <c r="B84" s="213"/>
      <c r="C84" s="213"/>
      <c r="D84" s="213"/>
      <c r="E84" s="213"/>
      <c r="F84" s="237"/>
      <c r="G84" s="214"/>
      <c r="H84" s="238"/>
      <c r="I84" s="237"/>
      <c r="J84" s="182"/>
      <c r="K84" s="182"/>
      <c r="L84" s="182"/>
      <c r="M84" s="182"/>
      <c r="N84" s="183"/>
      <c r="O84" s="184"/>
      <c r="P84" s="185"/>
      <c r="Q84" s="183"/>
      <c r="R84" s="186"/>
      <c r="S84" s="186"/>
      <c r="T84" s="186"/>
    </row>
    <row r="85" spans="1:20" ht="21">
      <c r="A85" s="187" t="s">
        <v>162</v>
      </c>
      <c r="B85" s="215"/>
      <c r="C85" s="215"/>
      <c r="D85" s="215"/>
      <c r="E85" s="215"/>
      <c r="F85" s="241"/>
      <c r="G85" s="216"/>
      <c r="H85" s="242"/>
      <c r="I85" s="241"/>
      <c r="J85" s="256">
        <v>7492161.487244279</v>
      </c>
      <c r="K85" s="256">
        <v>15462.418164409151</v>
      </c>
      <c r="L85" s="256">
        <v>456647.01573096676</v>
      </c>
      <c r="M85" s="256">
        <v>55351.41</v>
      </c>
      <c r="N85" s="191">
        <f>SUM(J85:M85)</f>
        <v>8019622.331139655</v>
      </c>
      <c r="O85" s="189">
        <v>14</v>
      </c>
      <c r="P85" s="190" t="s">
        <v>42</v>
      </c>
      <c r="Q85" s="191">
        <f>N85/O85</f>
        <v>572830.1665099753</v>
      </c>
      <c r="R85" s="400">
        <v>100</v>
      </c>
      <c r="S85" s="400">
        <v>100</v>
      </c>
      <c r="T85" s="400">
        <v>100</v>
      </c>
    </row>
    <row r="86" spans="1:20" ht="21">
      <c r="A86" s="257"/>
      <c r="B86" s="247"/>
      <c r="C86" s="247"/>
      <c r="D86" s="247"/>
      <c r="E86" s="247"/>
      <c r="F86" s="247"/>
      <c r="G86" s="245"/>
      <c r="H86" s="246"/>
      <c r="I86" s="247"/>
      <c r="J86" s="198">
        <f>SUM(J85)</f>
        <v>7492161.487244279</v>
      </c>
      <c r="K86" s="198">
        <f>SUM(K85)</f>
        <v>15462.418164409151</v>
      </c>
      <c r="L86" s="198">
        <f>SUM(L85)</f>
        <v>456647.01573096676</v>
      </c>
      <c r="M86" s="198">
        <f>SUM(M85)</f>
        <v>55351.41</v>
      </c>
      <c r="N86" s="198">
        <f>SUM(N85)</f>
        <v>8019622.331139655</v>
      </c>
      <c r="O86" s="199"/>
      <c r="P86" s="200"/>
      <c r="Q86" s="198"/>
      <c r="R86" s="201"/>
      <c r="S86" s="201"/>
      <c r="T86" s="201"/>
    </row>
    <row r="87" spans="1:20" ht="21">
      <c r="A87" s="258" t="s">
        <v>68</v>
      </c>
      <c r="B87" s="259"/>
      <c r="C87" s="259"/>
      <c r="D87" s="259"/>
      <c r="E87" s="259"/>
      <c r="F87" s="259"/>
      <c r="G87" s="259"/>
      <c r="H87" s="259"/>
      <c r="I87" s="259"/>
      <c r="J87" s="259">
        <f>+J17+J22+J34+J44+J63+J76+J48+J82+J86</f>
        <v>199188695.54999998</v>
      </c>
      <c r="K87" s="259">
        <f>+K17+K22+K34+K44+K63+K76+K48+K82+K86</f>
        <v>4500628.787445322</v>
      </c>
      <c r="L87" s="259">
        <f>+L17+L22+L34+L44+L63+L76+L48+L82+L86</f>
        <v>27787303.640351288</v>
      </c>
      <c r="M87" s="259">
        <f>+M17+M22+M34+M44+M63+M76+M48+M82+M86</f>
        <v>8400471.36907399</v>
      </c>
      <c r="N87" s="259">
        <f>+N17+N22+N34+N44+N63+N76+N48+N82+N86</f>
        <v>240216906.15999997</v>
      </c>
      <c r="O87" s="259"/>
      <c r="P87" s="259"/>
      <c r="Q87" s="259">
        <f>+Q17+Q22+Q34+Q44+Q63+Q76+Q48+Q82+Q86</f>
        <v>0</v>
      </c>
      <c r="R87" s="259">
        <v>0</v>
      </c>
      <c r="S87" s="259">
        <v>0</v>
      </c>
      <c r="T87" s="259">
        <v>0</v>
      </c>
    </row>
    <row r="88" spans="1:2" ht="21">
      <c r="A88" s="260" t="s">
        <v>69</v>
      </c>
      <c r="B88" s="24" t="s">
        <v>70</v>
      </c>
    </row>
    <row r="89" ht="21">
      <c r="B89" s="24" t="s">
        <v>178</v>
      </c>
    </row>
    <row r="90" ht="21">
      <c r="B90" s="24" t="s">
        <v>179</v>
      </c>
    </row>
    <row r="91" ht="21">
      <c r="B91" s="24" t="s">
        <v>180</v>
      </c>
    </row>
    <row r="92" ht="21">
      <c r="B92" s="414" t="s">
        <v>195</v>
      </c>
    </row>
    <row r="146" spans="1:28" s="156" customFormat="1" ht="21">
      <c r="A146" s="151"/>
      <c r="B146" s="24"/>
      <c r="C146" s="24"/>
      <c r="D146" s="24"/>
      <c r="E146" s="24"/>
      <c r="F146" s="24"/>
      <c r="H146" s="157"/>
      <c r="I146" s="24"/>
      <c r="J146" s="24"/>
      <c r="K146" s="24"/>
      <c r="L146" s="24"/>
      <c r="M146" s="24"/>
      <c r="N146" s="24"/>
      <c r="P146" s="157"/>
      <c r="Q146" s="24"/>
      <c r="R146" s="159"/>
      <c r="S146" s="159"/>
      <c r="T146" s="159"/>
      <c r="U146" s="151"/>
      <c r="V146" s="151"/>
      <c r="W146" s="151"/>
      <c r="X146" s="151"/>
      <c r="Y146" s="151"/>
      <c r="Z146" s="151"/>
      <c r="AA146" s="151"/>
      <c r="AB146" s="151"/>
    </row>
    <row r="148" spans="1:28" s="156" customFormat="1" ht="21">
      <c r="A148" s="151"/>
      <c r="B148" s="24"/>
      <c r="C148" s="24"/>
      <c r="D148" s="24"/>
      <c r="E148" s="24"/>
      <c r="F148" s="24"/>
      <c r="H148" s="157"/>
      <c r="I148" s="24"/>
      <c r="J148" s="24"/>
      <c r="K148" s="24"/>
      <c r="L148" s="24"/>
      <c r="M148" s="24"/>
      <c r="N148" s="24"/>
      <c r="P148" s="157"/>
      <c r="Q148" s="24"/>
      <c r="R148" s="159"/>
      <c r="S148" s="159"/>
      <c r="T148" s="159"/>
      <c r="U148" s="151"/>
      <c r="V148" s="151"/>
      <c r="W148" s="151"/>
      <c r="X148" s="151"/>
      <c r="Y148" s="151"/>
      <c r="Z148" s="151"/>
      <c r="AA148" s="151"/>
      <c r="AB148" s="151"/>
    </row>
    <row r="150" spans="1:28" s="156" customFormat="1" ht="21">
      <c r="A150" s="151"/>
      <c r="B150" s="24"/>
      <c r="C150" s="24"/>
      <c r="D150" s="24"/>
      <c r="E150" s="24"/>
      <c r="F150" s="24"/>
      <c r="H150" s="157"/>
      <c r="I150" s="24"/>
      <c r="J150" s="24"/>
      <c r="K150" s="24"/>
      <c r="L150" s="24"/>
      <c r="M150" s="24"/>
      <c r="N150" s="24"/>
      <c r="P150" s="157"/>
      <c r="Q150" s="24"/>
      <c r="R150" s="159"/>
      <c r="S150" s="159"/>
      <c r="T150" s="159"/>
      <c r="U150" s="151"/>
      <c r="V150" s="151"/>
      <c r="W150" s="151"/>
      <c r="X150" s="151"/>
      <c r="Y150" s="151"/>
      <c r="Z150" s="151"/>
      <c r="AA150" s="151"/>
      <c r="AB150" s="151"/>
    </row>
  </sheetData>
  <sheetProtection/>
  <mergeCells count="48">
    <mergeCell ref="B58:B59"/>
    <mergeCell ref="C58:C59"/>
    <mergeCell ref="D58:D59"/>
    <mergeCell ref="E58:E59"/>
    <mergeCell ref="J58:J59"/>
    <mergeCell ref="K58:K59"/>
    <mergeCell ref="I57:I59"/>
    <mergeCell ref="J57:M57"/>
    <mergeCell ref="N57:N59"/>
    <mergeCell ref="O57:O59"/>
    <mergeCell ref="P57:P59"/>
    <mergeCell ref="Q57:Q59"/>
    <mergeCell ref="L58:L59"/>
    <mergeCell ref="M58:M59"/>
    <mergeCell ref="A53:T53"/>
    <mergeCell ref="A54:T54"/>
    <mergeCell ref="A56:A59"/>
    <mergeCell ref="B56:I56"/>
    <mergeCell ref="J56:Q56"/>
    <mergeCell ref="R56:T56"/>
    <mergeCell ref="B57:E57"/>
    <mergeCell ref="F57:F59"/>
    <mergeCell ref="G57:G59"/>
    <mergeCell ref="H57:H59"/>
    <mergeCell ref="B6:B7"/>
    <mergeCell ref="C6:C7"/>
    <mergeCell ref="D6:D7"/>
    <mergeCell ref="E6:E7"/>
    <mergeCell ref="J6:J7"/>
    <mergeCell ref="K6:K7"/>
    <mergeCell ref="I5:I7"/>
    <mergeCell ref="J5:M5"/>
    <mergeCell ref="N5:N7"/>
    <mergeCell ref="O5:O7"/>
    <mergeCell ref="P5:P7"/>
    <mergeCell ref="Q5:Q7"/>
    <mergeCell ref="L6:L7"/>
    <mergeCell ref="M6:M7"/>
    <mergeCell ref="A1:T1"/>
    <mergeCell ref="A2:T2"/>
    <mergeCell ref="A4:A7"/>
    <mergeCell ref="B4:I4"/>
    <mergeCell ref="J4:Q4"/>
    <mergeCell ref="R4:T4"/>
    <mergeCell ref="B5:E5"/>
    <mergeCell ref="F5:F7"/>
    <mergeCell ref="G5:G7"/>
    <mergeCell ref="H5:H7"/>
  </mergeCells>
  <printOptions/>
  <pageMargins left="0.27" right="0.16" top="0.27" bottom="0.2" header="0.16" footer="0.17"/>
  <pageSetup horizontalDpi="600" verticalDpi="600" orientation="landscape" paperSize="5" scale="5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44"/>
  <sheetViews>
    <sheetView zoomScale="70" zoomScaleNormal="70" zoomScaleSheetLayoutView="87" zoomScalePageLayoutView="0" workbookViewId="0" topLeftCell="A1">
      <selection activeCell="E11" sqref="E11"/>
    </sheetView>
  </sheetViews>
  <sheetFormatPr defaultColWidth="9.140625" defaultRowHeight="12.75"/>
  <cols>
    <col min="1" max="1" width="40.8515625" style="261" bestFit="1" customWidth="1"/>
    <col min="2" max="2" width="16.421875" style="261" bestFit="1" customWidth="1"/>
    <col min="3" max="3" width="16.57421875" style="261" bestFit="1" customWidth="1"/>
    <col min="4" max="4" width="11.57421875" style="261" customWidth="1"/>
    <col min="5" max="5" width="13.7109375" style="261" customWidth="1"/>
    <col min="6" max="6" width="16.140625" style="261" bestFit="1" customWidth="1"/>
    <col min="7" max="7" width="10.28125" style="261" customWidth="1"/>
    <col min="8" max="8" width="8.28125" style="261" bestFit="1" customWidth="1"/>
    <col min="9" max="9" width="13.57421875" style="261" customWidth="1"/>
    <col min="10" max="10" width="19.421875" style="261" customWidth="1"/>
    <col min="11" max="11" width="16.57421875" style="261" bestFit="1" customWidth="1"/>
    <col min="12" max="12" width="17.28125" style="261" customWidth="1"/>
    <col min="13" max="13" width="16.140625" style="261" customWidth="1"/>
    <col min="14" max="14" width="18.00390625" style="261" customWidth="1"/>
    <col min="15" max="15" width="10.28125" style="261" customWidth="1"/>
    <col min="16" max="16" width="8.28125" style="261" bestFit="1" customWidth="1"/>
    <col min="17" max="17" width="16.57421875" style="261" customWidth="1"/>
    <col min="18" max="19" width="9.140625" style="261" customWidth="1"/>
    <col min="20" max="20" width="13.57421875" style="261" customWidth="1"/>
    <col min="21" max="16384" width="9.140625" style="261" customWidth="1"/>
  </cols>
  <sheetData>
    <row r="1" spans="1:20" ht="23.25">
      <c r="A1" s="552" t="s">
        <v>95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552"/>
      <c r="N1" s="552"/>
      <c r="O1" s="552"/>
      <c r="P1" s="552"/>
      <c r="Q1" s="552"/>
      <c r="R1" s="552"/>
      <c r="S1" s="552"/>
      <c r="T1" s="552"/>
    </row>
    <row r="2" spans="1:20" ht="23.25">
      <c r="A2" s="552" t="s">
        <v>175</v>
      </c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2"/>
      <c r="Q2" s="552"/>
      <c r="R2" s="552"/>
      <c r="S2" s="552"/>
      <c r="T2" s="552"/>
    </row>
    <row r="3" spans="1:17" ht="21">
      <c r="A3" s="553" t="s">
        <v>71</v>
      </c>
      <c r="B3" s="553"/>
      <c r="C3" s="553"/>
      <c r="D3" s="553"/>
      <c r="E3" s="553"/>
      <c r="F3" s="553"/>
      <c r="G3" s="553"/>
      <c r="H3" s="553"/>
      <c r="I3" s="553"/>
      <c r="J3" s="553"/>
      <c r="K3" s="553"/>
      <c r="L3" s="553"/>
      <c r="M3" s="553"/>
      <c r="N3" s="553"/>
      <c r="O3" s="553"/>
      <c r="P3" s="553"/>
      <c r="Q3" s="553"/>
    </row>
    <row r="4" spans="1:20" ht="21">
      <c r="A4" s="262"/>
      <c r="B4" s="262"/>
      <c r="C4" s="262"/>
      <c r="D4" s="262"/>
      <c r="E4" s="262"/>
      <c r="F4" s="262"/>
      <c r="G4" s="262"/>
      <c r="H4" s="262"/>
      <c r="I4" s="263"/>
      <c r="J4" s="262"/>
      <c r="K4" s="262"/>
      <c r="L4" s="262"/>
      <c r="M4" s="262"/>
      <c r="N4" s="262"/>
      <c r="O4" s="262"/>
      <c r="P4" s="262"/>
      <c r="T4" s="263" t="s">
        <v>10</v>
      </c>
    </row>
    <row r="5" spans="1:20" ht="21">
      <c r="A5" s="554" t="s">
        <v>56</v>
      </c>
      <c r="B5" s="557" t="s">
        <v>176</v>
      </c>
      <c r="C5" s="558"/>
      <c r="D5" s="558"/>
      <c r="E5" s="558"/>
      <c r="F5" s="558"/>
      <c r="G5" s="558"/>
      <c r="H5" s="558"/>
      <c r="I5" s="559"/>
      <c r="J5" s="557" t="s">
        <v>177</v>
      </c>
      <c r="K5" s="558"/>
      <c r="L5" s="558"/>
      <c r="M5" s="558"/>
      <c r="N5" s="558"/>
      <c r="O5" s="558"/>
      <c r="P5" s="558"/>
      <c r="Q5" s="559"/>
      <c r="R5" s="560" t="s">
        <v>62</v>
      </c>
      <c r="S5" s="560"/>
      <c r="T5" s="560"/>
    </row>
    <row r="6" spans="1:20" ht="24" customHeight="1">
      <c r="A6" s="555"/>
      <c r="B6" s="550" t="s">
        <v>7</v>
      </c>
      <c r="C6" s="550" t="s">
        <v>8</v>
      </c>
      <c r="D6" s="550" t="s">
        <v>1</v>
      </c>
      <c r="E6" s="550" t="s">
        <v>36</v>
      </c>
      <c r="F6" s="550" t="s">
        <v>37</v>
      </c>
      <c r="G6" s="551" t="s">
        <v>38</v>
      </c>
      <c r="H6" s="550" t="s">
        <v>39</v>
      </c>
      <c r="I6" s="550" t="s">
        <v>40</v>
      </c>
      <c r="J6" s="550" t="s">
        <v>7</v>
      </c>
      <c r="K6" s="550" t="s">
        <v>8</v>
      </c>
      <c r="L6" s="550" t="s">
        <v>1</v>
      </c>
      <c r="M6" s="550" t="s">
        <v>36</v>
      </c>
      <c r="N6" s="550" t="s">
        <v>37</v>
      </c>
      <c r="O6" s="551" t="s">
        <v>38</v>
      </c>
      <c r="P6" s="550" t="s">
        <v>39</v>
      </c>
      <c r="Q6" s="550" t="s">
        <v>40</v>
      </c>
      <c r="R6" s="264" t="s">
        <v>37</v>
      </c>
      <c r="S6" s="264" t="s">
        <v>39</v>
      </c>
      <c r="T6" s="264" t="s">
        <v>40</v>
      </c>
    </row>
    <row r="7" spans="1:20" ht="21">
      <c r="A7" s="555"/>
      <c r="B7" s="550"/>
      <c r="C7" s="550"/>
      <c r="D7" s="550"/>
      <c r="E7" s="550"/>
      <c r="F7" s="550"/>
      <c r="G7" s="551"/>
      <c r="H7" s="550"/>
      <c r="I7" s="550"/>
      <c r="J7" s="550"/>
      <c r="K7" s="550"/>
      <c r="L7" s="550"/>
      <c r="M7" s="550"/>
      <c r="N7" s="550"/>
      <c r="O7" s="551"/>
      <c r="P7" s="550"/>
      <c r="Q7" s="550"/>
      <c r="R7" s="265" t="s">
        <v>64</v>
      </c>
      <c r="S7" s="265" t="s">
        <v>64</v>
      </c>
      <c r="T7" s="265" t="s">
        <v>64</v>
      </c>
    </row>
    <row r="8" spans="1:20" s="267" customFormat="1" ht="21">
      <c r="A8" s="556"/>
      <c r="B8" s="550"/>
      <c r="C8" s="550"/>
      <c r="D8" s="550"/>
      <c r="E8" s="550"/>
      <c r="F8" s="550"/>
      <c r="G8" s="551"/>
      <c r="H8" s="550"/>
      <c r="I8" s="550"/>
      <c r="J8" s="550"/>
      <c r="K8" s="550"/>
      <c r="L8" s="550"/>
      <c r="M8" s="550"/>
      <c r="N8" s="550"/>
      <c r="O8" s="551"/>
      <c r="P8" s="550"/>
      <c r="Q8" s="550"/>
      <c r="R8" s="266" t="s">
        <v>65</v>
      </c>
      <c r="S8" s="266" t="s">
        <v>65</v>
      </c>
      <c r="T8" s="266" t="s">
        <v>65</v>
      </c>
    </row>
    <row r="9" spans="1:20" ht="21">
      <c r="A9" s="129" t="s">
        <v>164</v>
      </c>
      <c r="B9" s="71"/>
      <c r="C9" s="71"/>
      <c r="D9" s="71"/>
      <c r="E9" s="71"/>
      <c r="F9" s="72"/>
      <c r="G9" s="130"/>
      <c r="H9" s="131"/>
      <c r="I9" s="72"/>
      <c r="J9" s="71">
        <v>35174286.031720966</v>
      </c>
      <c r="K9" s="71">
        <v>75315.39829437132</v>
      </c>
      <c r="L9" s="71">
        <v>1940608.8029386674</v>
      </c>
      <c r="M9" s="71">
        <v>1166962.9440699983</v>
      </c>
      <c r="N9" s="72">
        <f>SUM(J9:M9)</f>
        <v>38357173.17702401</v>
      </c>
      <c r="O9" s="130">
        <v>10</v>
      </c>
      <c r="P9" s="131" t="s">
        <v>42</v>
      </c>
      <c r="Q9" s="72">
        <f>+N9/O9</f>
        <v>3835717.3177024005</v>
      </c>
      <c r="R9" s="415">
        <v>100</v>
      </c>
      <c r="S9" s="415">
        <v>100</v>
      </c>
      <c r="T9" s="415">
        <v>100</v>
      </c>
    </row>
    <row r="10" spans="1:20" ht="21">
      <c r="A10" s="348"/>
      <c r="B10" s="41"/>
      <c r="C10" s="41"/>
      <c r="D10" s="41"/>
      <c r="E10" s="41"/>
      <c r="F10" s="38"/>
      <c r="G10" s="349"/>
      <c r="H10" s="350"/>
      <c r="I10" s="38"/>
      <c r="J10" s="41">
        <v>11503457.109863156</v>
      </c>
      <c r="K10" s="41">
        <v>23375.2306820206</v>
      </c>
      <c r="L10" s="41">
        <v>690333.7640639665</v>
      </c>
      <c r="M10" s="41">
        <v>163.112264</v>
      </c>
      <c r="N10" s="38">
        <f>SUM(J10:M10)</f>
        <v>12217329.216873143</v>
      </c>
      <c r="O10" s="349">
        <v>6</v>
      </c>
      <c r="P10" s="350" t="s">
        <v>115</v>
      </c>
      <c r="Q10" s="38">
        <f>+N10/O10</f>
        <v>2036221.536145524</v>
      </c>
      <c r="R10" s="415">
        <v>100</v>
      </c>
      <c r="S10" s="415">
        <v>100</v>
      </c>
      <c r="T10" s="415">
        <v>100</v>
      </c>
    </row>
    <row r="11" spans="1:20" ht="21">
      <c r="A11" s="351"/>
      <c r="B11" s="352"/>
      <c r="C11" s="352"/>
      <c r="D11" s="352"/>
      <c r="E11" s="352"/>
      <c r="F11" s="88"/>
      <c r="G11" s="353"/>
      <c r="H11" s="354"/>
      <c r="I11" s="42"/>
      <c r="J11" s="352">
        <v>69297.93439676601</v>
      </c>
      <c r="K11" s="352">
        <v>140.81464266277442</v>
      </c>
      <c r="L11" s="352">
        <v>4158.637132915461</v>
      </c>
      <c r="M11" s="352">
        <v>0.9826040000000001</v>
      </c>
      <c r="N11" s="91">
        <f>SUM(J11:M11)</f>
        <v>73598.36877634426</v>
      </c>
      <c r="O11" s="353">
        <v>4</v>
      </c>
      <c r="P11" s="354" t="s">
        <v>67</v>
      </c>
      <c r="Q11" s="42">
        <f>+N11/O11</f>
        <v>18399.592194086064</v>
      </c>
      <c r="R11" s="415">
        <v>100</v>
      </c>
      <c r="S11" s="415">
        <v>100</v>
      </c>
      <c r="T11" s="415">
        <v>100</v>
      </c>
    </row>
    <row r="12" spans="1:20" ht="21">
      <c r="A12" s="356"/>
      <c r="B12" s="66"/>
      <c r="C12" s="66"/>
      <c r="D12" s="66"/>
      <c r="E12" s="66"/>
      <c r="F12" s="66"/>
      <c r="G12" s="367"/>
      <c r="H12" s="51"/>
      <c r="I12" s="368"/>
      <c r="J12" s="66">
        <v>46747041.07598089</v>
      </c>
      <c r="K12" s="66">
        <v>98831.4436190547</v>
      </c>
      <c r="L12" s="66">
        <v>2635101.2041355493</v>
      </c>
      <c r="M12" s="66">
        <v>1167127.0389379985</v>
      </c>
      <c r="N12" s="66">
        <f>SUM(N9:N11)</f>
        <v>50648100.76267349</v>
      </c>
      <c r="O12" s="367"/>
      <c r="P12" s="51"/>
      <c r="Q12" s="368"/>
      <c r="R12" s="51"/>
      <c r="S12" s="51"/>
      <c r="T12" s="51"/>
    </row>
    <row r="13" spans="1:20" ht="21">
      <c r="A13" s="348" t="s">
        <v>165</v>
      </c>
      <c r="B13" s="41"/>
      <c r="C13" s="41"/>
      <c r="D13" s="41"/>
      <c r="E13" s="41"/>
      <c r="F13" s="91"/>
      <c r="G13" s="349"/>
      <c r="H13" s="355"/>
      <c r="I13" s="91"/>
      <c r="J13" s="41">
        <v>40037379.0934358</v>
      </c>
      <c r="K13" s="41">
        <v>104230.02661635871</v>
      </c>
      <c r="L13" s="41">
        <v>2848305.5110092307</v>
      </c>
      <c r="M13" s="41">
        <v>947568.8883719986</v>
      </c>
      <c r="N13" s="91">
        <f>SUM(J13:M13)</f>
        <v>43937483.51943339</v>
      </c>
      <c r="O13" s="349">
        <v>16</v>
      </c>
      <c r="P13" s="355" t="s">
        <v>42</v>
      </c>
      <c r="Q13" s="91">
        <f>+N13/O13</f>
        <v>2746092.7199645867</v>
      </c>
      <c r="R13" s="415">
        <v>100</v>
      </c>
      <c r="S13" s="415">
        <v>100</v>
      </c>
      <c r="T13" s="415">
        <v>100</v>
      </c>
    </row>
    <row r="14" spans="1:20" ht="21">
      <c r="A14" s="356"/>
      <c r="B14" s="66"/>
      <c r="C14" s="66"/>
      <c r="D14" s="66"/>
      <c r="E14" s="66"/>
      <c r="F14" s="66"/>
      <c r="G14" s="367"/>
      <c r="H14" s="51"/>
      <c r="I14" s="368"/>
      <c r="J14" s="66">
        <v>40037379.0934358</v>
      </c>
      <c r="K14" s="66">
        <v>104230.02661635871</v>
      </c>
      <c r="L14" s="66">
        <v>2848305.5110092307</v>
      </c>
      <c r="M14" s="66">
        <v>947568.8883719986</v>
      </c>
      <c r="N14" s="66">
        <f>SUM(N13)</f>
        <v>43937483.51943339</v>
      </c>
      <c r="O14" s="367"/>
      <c r="P14" s="51"/>
      <c r="Q14" s="368"/>
      <c r="R14" s="51"/>
      <c r="S14" s="51"/>
      <c r="T14" s="51"/>
    </row>
    <row r="15" spans="1:20" ht="21">
      <c r="A15" s="132" t="s">
        <v>166</v>
      </c>
      <c r="B15" s="33"/>
      <c r="C15" s="33"/>
      <c r="D15" s="33"/>
      <c r="E15" s="33"/>
      <c r="F15" s="38"/>
      <c r="G15" s="61"/>
      <c r="H15" s="133"/>
      <c r="I15" s="38"/>
      <c r="J15" s="33">
        <v>13131503.753751392</v>
      </c>
      <c r="K15" s="33">
        <v>31940.615146594537</v>
      </c>
      <c r="L15" s="33">
        <v>715818.5343047539</v>
      </c>
      <c r="M15" s="33">
        <v>1463947.772690999</v>
      </c>
      <c r="N15" s="38">
        <f>SUM(J15:M15)</f>
        <v>15343210.675893737</v>
      </c>
      <c r="O15" s="61">
        <v>819</v>
      </c>
      <c r="P15" s="133" t="s">
        <v>42</v>
      </c>
      <c r="Q15" s="38">
        <f aca="true" t="shared" si="0" ref="Q15:Q21">+N15/O15</f>
        <v>18734.07896934522</v>
      </c>
      <c r="R15" s="415">
        <v>100</v>
      </c>
      <c r="S15" s="415">
        <v>100</v>
      </c>
      <c r="T15" s="415">
        <v>100</v>
      </c>
    </row>
    <row r="16" spans="1:20" ht="21">
      <c r="A16" s="369"/>
      <c r="B16" s="40"/>
      <c r="C16" s="40"/>
      <c r="D16" s="40"/>
      <c r="E16" s="40"/>
      <c r="F16" s="38"/>
      <c r="G16" s="64"/>
      <c r="H16" s="114"/>
      <c r="I16" s="38"/>
      <c r="J16" s="40">
        <v>3774967.781003125</v>
      </c>
      <c r="K16" s="40">
        <v>9491.7920056142</v>
      </c>
      <c r="L16" s="40">
        <v>280318.2818635404</v>
      </c>
      <c r="M16" s="40">
        <v>444447.6978959998</v>
      </c>
      <c r="N16" s="38">
        <f>SUM(J16:M16)</f>
        <v>4509225.55276828</v>
      </c>
      <c r="O16" s="64">
        <v>2</v>
      </c>
      <c r="P16" s="114" t="s">
        <v>53</v>
      </c>
      <c r="Q16" s="38">
        <f t="shared" si="0"/>
        <v>2254612.77638414</v>
      </c>
      <c r="R16" s="415">
        <v>100</v>
      </c>
      <c r="S16" s="415">
        <v>100</v>
      </c>
      <c r="T16" s="415">
        <v>100</v>
      </c>
    </row>
    <row r="17" spans="1:20" ht="21">
      <c r="A17" s="369"/>
      <c r="B17" s="40"/>
      <c r="C17" s="40"/>
      <c r="D17" s="40"/>
      <c r="E17" s="40"/>
      <c r="F17" s="38"/>
      <c r="G17" s="64"/>
      <c r="H17" s="114"/>
      <c r="I17" s="38"/>
      <c r="J17" s="40">
        <v>5562150.5951978415</v>
      </c>
      <c r="K17" s="40">
        <v>13985.490636291452</v>
      </c>
      <c r="L17" s="40">
        <v>413029.35250425036</v>
      </c>
      <c r="M17" s="40">
        <v>654862.5500399997</v>
      </c>
      <c r="N17" s="38">
        <f>SUM(J17:M17)</f>
        <v>6644027.988378383</v>
      </c>
      <c r="O17" s="64">
        <v>267</v>
      </c>
      <c r="P17" s="114" t="s">
        <v>67</v>
      </c>
      <c r="Q17" s="38">
        <f t="shared" si="0"/>
        <v>24883.999956473344</v>
      </c>
      <c r="R17" s="415">
        <v>100</v>
      </c>
      <c r="S17" s="415">
        <v>100</v>
      </c>
      <c r="T17" s="415">
        <v>100</v>
      </c>
    </row>
    <row r="18" spans="1:20" ht="21">
      <c r="A18" s="369"/>
      <c r="B18" s="40"/>
      <c r="C18" s="40"/>
      <c r="D18" s="40"/>
      <c r="E18" s="40"/>
      <c r="F18" s="38"/>
      <c r="G18" s="64"/>
      <c r="H18" s="114"/>
      <c r="I18" s="38"/>
      <c r="J18" s="40">
        <v>1390537.6487994606</v>
      </c>
      <c r="K18" s="40">
        <v>3496.3726590728634</v>
      </c>
      <c r="L18" s="40">
        <v>103257.3381260626</v>
      </c>
      <c r="M18" s="40">
        <v>163715.63750999994</v>
      </c>
      <c r="N18" s="38">
        <f>SUM(J18:M18)</f>
        <v>1661006.9970945963</v>
      </c>
      <c r="O18" s="64">
        <v>899</v>
      </c>
      <c r="P18" s="114" t="s">
        <v>91</v>
      </c>
      <c r="Q18" s="38">
        <f t="shared" si="0"/>
        <v>1847.616237035146</v>
      </c>
      <c r="R18" s="415">
        <v>100</v>
      </c>
      <c r="S18" s="415">
        <v>100</v>
      </c>
      <c r="T18" s="415">
        <v>100</v>
      </c>
    </row>
    <row r="19" spans="1:20" ht="21">
      <c r="A19" s="370"/>
      <c r="B19" s="66"/>
      <c r="C19" s="66"/>
      <c r="D19" s="66"/>
      <c r="E19" s="66"/>
      <c r="F19" s="66"/>
      <c r="G19" s="367"/>
      <c r="H19" s="150"/>
      <c r="I19" s="368"/>
      <c r="J19" s="66">
        <v>23859159.778751817</v>
      </c>
      <c r="K19" s="66">
        <v>58914.27044757304</v>
      </c>
      <c r="L19" s="66">
        <v>1512423.5067986073</v>
      </c>
      <c r="M19" s="66">
        <v>2726973.6581369983</v>
      </c>
      <c r="N19" s="66">
        <f>SUM(N15:N18)</f>
        <v>28157471.214135</v>
      </c>
      <c r="O19" s="367"/>
      <c r="P19" s="150"/>
      <c r="Q19" s="368"/>
      <c r="R19" s="150"/>
      <c r="S19" s="150"/>
      <c r="T19" s="150"/>
    </row>
    <row r="20" spans="1:20" ht="21">
      <c r="A20" s="129" t="s">
        <v>167</v>
      </c>
      <c r="B20" s="71"/>
      <c r="C20" s="71"/>
      <c r="D20" s="71"/>
      <c r="E20" s="71"/>
      <c r="F20" s="72"/>
      <c r="G20" s="372"/>
      <c r="H20" s="131"/>
      <c r="I20" s="72"/>
      <c r="J20" s="71">
        <v>61008611.43610379</v>
      </c>
      <c r="K20" s="71">
        <v>4194807.920142783</v>
      </c>
      <c r="L20" s="71">
        <v>3097938.509297981</v>
      </c>
      <c r="M20" s="71">
        <v>2387746.4012959963</v>
      </c>
      <c r="N20" s="72">
        <f>SUM(J20:M20)</f>
        <v>70689104.26684055</v>
      </c>
      <c r="O20" s="372">
        <v>9</v>
      </c>
      <c r="P20" s="131" t="s">
        <v>42</v>
      </c>
      <c r="Q20" s="72">
        <f t="shared" si="0"/>
        <v>7854344.918537838</v>
      </c>
      <c r="R20" s="415">
        <v>100</v>
      </c>
      <c r="S20" s="415">
        <v>100</v>
      </c>
      <c r="T20" s="415">
        <v>100</v>
      </c>
    </row>
    <row r="21" spans="1:20" ht="21">
      <c r="A21" s="351"/>
      <c r="B21" s="352"/>
      <c r="C21" s="352"/>
      <c r="D21" s="352"/>
      <c r="E21" s="352"/>
      <c r="F21" s="38"/>
      <c r="G21" s="353"/>
      <c r="H21" s="371"/>
      <c r="I21" s="91"/>
      <c r="J21" s="352">
        <v>25294.09439663427</v>
      </c>
      <c r="K21" s="352">
        <v>2490.692516059785</v>
      </c>
      <c r="L21" s="352">
        <v>1391.9860755385334</v>
      </c>
      <c r="M21" s="352">
        <v>0.009479999999999999</v>
      </c>
      <c r="N21" s="38">
        <f>SUM(J21:M21)</f>
        <v>29176.78246823259</v>
      </c>
      <c r="O21" s="353">
        <v>3</v>
      </c>
      <c r="P21" s="371" t="s">
        <v>67</v>
      </c>
      <c r="Q21" s="38">
        <f t="shared" si="0"/>
        <v>9725.59415607753</v>
      </c>
      <c r="R21" s="415">
        <v>100</v>
      </c>
      <c r="S21" s="415">
        <v>100</v>
      </c>
      <c r="T21" s="415">
        <v>100</v>
      </c>
    </row>
    <row r="22" spans="1:20" ht="21">
      <c r="A22" s="370"/>
      <c r="B22" s="66"/>
      <c r="C22" s="66"/>
      <c r="D22" s="66"/>
      <c r="E22" s="66"/>
      <c r="F22" s="66"/>
      <c r="G22" s="367"/>
      <c r="H22" s="150"/>
      <c r="I22" s="368"/>
      <c r="J22" s="66">
        <f>SUM(J20:J21)</f>
        <v>61033905.53050043</v>
      </c>
      <c r="K22" s="66">
        <f>SUM(K20:K21)</f>
        <v>4197298.6126588425</v>
      </c>
      <c r="L22" s="66">
        <f>SUM(L20:L21)</f>
        <v>3099330.4953735196</v>
      </c>
      <c r="M22" s="66">
        <f>SUM(M20:M21)</f>
        <v>2387746.4107759963</v>
      </c>
      <c r="N22" s="66">
        <f>SUM(N20:N21)</f>
        <v>70718281.04930878</v>
      </c>
      <c r="O22" s="367"/>
      <c r="P22" s="150"/>
      <c r="Q22" s="368"/>
      <c r="R22" s="150"/>
      <c r="S22" s="150"/>
      <c r="T22" s="150"/>
    </row>
    <row r="23" spans="1:20" ht="21">
      <c r="A23" s="460" t="s">
        <v>191</v>
      </c>
      <c r="B23" s="456"/>
      <c r="C23" s="456"/>
      <c r="D23" s="456"/>
      <c r="E23" s="456"/>
      <c r="F23" s="456"/>
      <c r="G23" s="457"/>
      <c r="H23" s="458"/>
      <c r="I23" s="459"/>
      <c r="J23" s="456">
        <v>27511210.0713311</v>
      </c>
      <c r="K23" s="456">
        <v>52393.03665816625</v>
      </c>
      <c r="L23" s="456">
        <v>18018142.702683087</v>
      </c>
      <c r="M23" s="456">
        <v>1173823.8037769978</v>
      </c>
      <c r="N23" s="456">
        <f>SUM(J23:M23)</f>
        <v>46755569.61444935</v>
      </c>
      <c r="O23" s="457">
        <v>8</v>
      </c>
      <c r="P23" s="458" t="s">
        <v>42</v>
      </c>
      <c r="Q23" s="459">
        <f>+N23/O23</f>
        <v>5844446.201806169</v>
      </c>
      <c r="R23" s="415">
        <v>100</v>
      </c>
      <c r="S23" s="415">
        <v>100</v>
      </c>
      <c r="T23" s="415">
        <v>100</v>
      </c>
    </row>
    <row r="24" spans="1:20" ht="21">
      <c r="A24" s="460"/>
      <c r="B24" s="456"/>
      <c r="C24" s="456"/>
      <c r="D24" s="456"/>
      <c r="E24" s="456"/>
      <c r="F24" s="456"/>
      <c r="G24" s="457"/>
      <c r="H24" s="458"/>
      <c r="I24" s="459"/>
      <c r="J24" s="456">
        <f>SUM(J23)</f>
        <v>27511210.0713311</v>
      </c>
      <c r="K24" s="456">
        <f>SUM(K23)</f>
        <v>52393.03665816625</v>
      </c>
      <c r="L24" s="456">
        <f>SUM(L23)</f>
        <v>18018142.702683087</v>
      </c>
      <c r="M24" s="456">
        <f>SUM(M23)</f>
        <v>1173823.8037769978</v>
      </c>
      <c r="N24" s="456">
        <f>SUM(J24:M24)</f>
        <v>46755569.61444935</v>
      </c>
      <c r="O24" s="457"/>
      <c r="P24" s="458"/>
      <c r="Q24" s="459"/>
      <c r="R24" s="458"/>
      <c r="S24" s="458"/>
      <c r="T24" s="458"/>
    </row>
    <row r="25" spans="1:20" s="270" customFormat="1" ht="21.75" thickBot="1">
      <c r="A25" s="135">
        <f>+A12+A14+A19+A22</f>
        <v>0</v>
      </c>
      <c r="B25" s="490"/>
      <c r="C25" s="490"/>
      <c r="D25" s="490"/>
      <c r="E25" s="135"/>
      <c r="F25" s="490"/>
      <c r="G25" s="490"/>
      <c r="H25" s="490"/>
      <c r="I25" s="490"/>
      <c r="J25" s="491">
        <f>+J12+J14+J19+J22+J24</f>
        <v>199188695.55</v>
      </c>
      <c r="K25" s="491">
        <f>+K12+K14+K19+K22+K24</f>
        <v>4511667.389999995</v>
      </c>
      <c r="L25" s="491">
        <f>+L12+L14+L19+L22+L24</f>
        <v>28113303.419999994</v>
      </c>
      <c r="M25" s="491">
        <f>+M12+M14+M19+M22+M24</f>
        <v>8403239.79999999</v>
      </c>
      <c r="N25" s="491">
        <f>+N12+N14+N19+N22+N24</f>
        <v>240216906.16</v>
      </c>
      <c r="O25" s="490"/>
      <c r="P25" s="490"/>
      <c r="Q25" s="490"/>
      <c r="R25" s="490"/>
      <c r="S25" s="490"/>
      <c r="T25" s="490"/>
    </row>
    <row r="26" spans="2:17" ht="21.75" thickTop="1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2:17" ht="21">
      <c r="B27" s="4"/>
      <c r="C27" s="22" t="s">
        <v>12</v>
      </c>
      <c r="D27" s="414" t="s">
        <v>196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2:17" ht="2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2:17" ht="21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2:17" ht="21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2:17" ht="21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2:17" ht="21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2:17" ht="21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2:17" ht="21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2:17" ht="21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2:17" ht="21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2:17" ht="21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2:17" ht="21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2:17" ht="21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2:17" ht="2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ht="21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2:17" ht="21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4" spans="2:14" ht="21">
      <c r="B44" s="269"/>
      <c r="C44" s="269"/>
      <c r="D44" s="269"/>
      <c r="E44" s="269"/>
      <c r="F44" s="269"/>
      <c r="J44" s="269"/>
      <c r="K44" s="269"/>
      <c r="L44" s="269"/>
      <c r="M44" s="269"/>
      <c r="N44" s="269"/>
    </row>
  </sheetData>
  <sheetProtection/>
  <mergeCells count="23">
    <mergeCell ref="A1:T1"/>
    <mergeCell ref="A2:T2"/>
    <mergeCell ref="A3:Q3"/>
    <mergeCell ref="A5:A8"/>
    <mergeCell ref="B5:I5"/>
    <mergeCell ref="J5:Q5"/>
    <mergeCell ref="R5:T5"/>
    <mergeCell ref="B6:B8"/>
    <mergeCell ref="C6:C8"/>
    <mergeCell ref="D6:D8"/>
    <mergeCell ref="E6:E8"/>
    <mergeCell ref="F6:F8"/>
    <mergeCell ref="G6:G8"/>
    <mergeCell ref="H6:H8"/>
    <mergeCell ref="I6:I8"/>
    <mergeCell ref="J6:J8"/>
    <mergeCell ref="Q6:Q8"/>
    <mergeCell ref="K6:K8"/>
    <mergeCell ref="L6:L8"/>
    <mergeCell ref="M6:M8"/>
    <mergeCell ref="N6:N8"/>
    <mergeCell ref="O6:O8"/>
    <mergeCell ref="P6:P8"/>
  </mergeCells>
  <printOptions/>
  <pageMargins left="0.38" right="0.29" top="0.63" bottom="0.26" header="0.31" footer="0.23"/>
  <pageSetup horizontalDpi="600" verticalDpi="600" orientation="landscape" paperSize="5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90"/>
  <sheetViews>
    <sheetView zoomScaleSheetLayoutView="87" zoomScalePageLayoutView="0" workbookViewId="0" topLeftCell="A1">
      <selection activeCell="A4" sqref="A4"/>
    </sheetView>
  </sheetViews>
  <sheetFormatPr defaultColWidth="9.140625" defaultRowHeight="12.75"/>
  <cols>
    <col min="1" max="1" width="65.57421875" style="261" customWidth="1"/>
    <col min="2" max="2" width="16.421875" style="261" customWidth="1"/>
    <col min="3" max="3" width="16.57421875" style="261" customWidth="1"/>
    <col min="4" max="5" width="15.28125" style="261" customWidth="1"/>
    <col min="6" max="6" width="16.140625" style="261" customWidth="1"/>
    <col min="7" max="7" width="10.28125" style="261" customWidth="1"/>
    <col min="8" max="8" width="6.57421875" style="261" customWidth="1"/>
    <col min="9" max="9" width="16.57421875" style="261" customWidth="1"/>
    <col min="10" max="10" width="16.8515625" style="261" bestFit="1" customWidth="1"/>
    <col min="11" max="11" width="16.57421875" style="261" bestFit="1" customWidth="1"/>
    <col min="12" max="13" width="15.28125" style="261" bestFit="1" customWidth="1"/>
    <col min="14" max="14" width="18.7109375" style="261" customWidth="1"/>
    <col min="15" max="15" width="7.28125" style="261" customWidth="1"/>
    <col min="16" max="16" width="6.7109375" style="261" customWidth="1"/>
    <col min="17" max="17" width="15.8515625" style="261" customWidth="1"/>
    <col min="18" max="18" width="8.7109375" style="261" customWidth="1"/>
    <col min="19" max="19" width="9.28125" style="261" bestFit="1" customWidth="1"/>
    <col min="20" max="20" width="13.8515625" style="261" customWidth="1"/>
    <col min="21" max="16384" width="9.140625" style="261" customWidth="1"/>
  </cols>
  <sheetData>
    <row r="1" spans="1:20" ht="27.75">
      <c r="A1" s="552" t="s">
        <v>95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552"/>
      <c r="N1" s="552"/>
      <c r="O1" s="552"/>
      <c r="P1" s="552"/>
      <c r="Q1" s="552"/>
      <c r="R1" s="552"/>
      <c r="S1" s="552"/>
      <c r="T1" s="552"/>
    </row>
    <row r="2" spans="1:20" ht="27.75">
      <c r="A2" s="552" t="s">
        <v>175</v>
      </c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2"/>
      <c r="Q2" s="552"/>
      <c r="R2" s="552"/>
      <c r="S2" s="552"/>
      <c r="T2" s="552"/>
    </row>
    <row r="3" spans="1:17" ht="24">
      <c r="A3" s="553" t="s">
        <v>72</v>
      </c>
      <c r="B3" s="553"/>
      <c r="C3" s="553"/>
      <c r="D3" s="553"/>
      <c r="E3" s="553"/>
      <c r="F3" s="553"/>
      <c r="G3" s="553"/>
      <c r="H3" s="553"/>
      <c r="I3" s="553"/>
      <c r="J3" s="553"/>
      <c r="K3" s="553"/>
      <c r="L3" s="553"/>
      <c r="M3" s="553"/>
      <c r="N3" s="553"/>
      <c r="O3" s="553"/>
      <c r="P3" s="553"/>
      <c r="Q3" s="553"/>
    </row>
    <row r="4" spans="1:20" ht="24">
      <c r="A4" s="262"/>
      <c r="B4" s="262"/>
      <c r="C4" s="262"/>
      <c r="D4" s="262"/>
      <c r="E4" s="262"/>
      <c r="F4" s="262"/>
      <c r="G4" s="262"/>
      <c r="H4" s="262"/>
      <c r="I4" s="263"/>
      <c r="J4" s="262"/>
      <c r="K4" s="262"/>
      <c r="L4" s="262"/>
      <c r="M4" s="262"/>
      <c r="N4" s="262"/>
      <c r="O4" s="262"/>
      <c r="P4" s="262"/>
      <c r="T4" s="263" t="s">
        <v>10</v>
      </c>
    </row>
    <row r="5" spans="1:20" ht="24">
      <c r="A5" s="554" t="s">
        <v>58</v>
      </c>
      <c r="B5" s="557" t="s">
        <v>176</v>
      </c>
      <c r="C5" s="558"/>
      <c r="D5" s="558"/>
      <c r="E5" s="558"/>
      <c r="F5" s="558"/>
      <c r="G5" s="558"/>
      <c r="H5" s="558"/>
      <c r="I5" s="559"/>
      <c r="J5" s="557" t="s">
        <v>177</v>
      </c>
      <c r="K5" s="558"/>
      <c r="L5" s="558"/>
      <c r="M5" s="558"/>
      <c r="N5" s="558"/>
      <c r="O5" s="558"/>
      <c r="P5" s="558"/>
      <c r="Q5" s="559"/>
      <c r="R5" s="560" t="s">
        <v>62</v>
      </c>
      <c r="S5" s="560"/>
      <c r="T5" s="560"/>
    </row>
    <row r="6" spans="1:20" ht="42" customHeight="1">
      <c r="A6" s="555"/>
      <c r="B6" s="550" t="s">
        <v>7</v>
      </c>
      <c r="C6" s="550" t="s">
        <v>8</v>
      </c>
      <c r="D6" s="550" t="s">
        <v>1</v>
      </c>
      <c r="E6" s="550" t="s">
        <v>36</v>
      </c>
      <c r="F6" s="550" t="s">
        <v>37</v>
      </c>
      <c r="G6" s="551" t="s">
        <v>38</v>
      </c>
      <c r="H6" s="550" t="s">
        <v>39</v>
      </c>
      <c r="I6" s="550" t="s">
        <v>40</v>
      </c>
      <c r="J6" s="550" t="s">
        <v>7</v>
      </c>
      <c r="K6" s="550" t="s">
        <v>8</v>
      </c>
      <c r="L6" s="550" t="s">
        <v>1</v>
      </c>
      <c r="M6" s="550" t="s">
        <v>36</v>
      </c>
      <c r="N6" s="550" t="s">
        <v>37</v>
      </c>
      <c r="O6" s="551" t="s">
        <v>38</v>
      </c>
      <c r="P6" s="550" t="s">
        <v>39</v>
      </c>
      <c r="Q6" s="550" t="s">
        <v>40</v>
      </c>
      <c r="R6" s="264" t="s">
        <v>37</v>
      </c>
      <c r="S6" s="264" t="s">
        <v>39</v>
      </c>
      <c r="T6" s="264" t="s">
        <v>40</v>
      </c>
    </row>
    <row r="7" spans="1:20" ht="72">
      <c r="A7" s="555"/>
      <c r="B7" s="550"/>
      <c r="C7" s="550"/>
      <c r="D7" s="550"/>
      <c r="E7" s="550"/>
      <c r="F7" s="550"/>
      <c r="G7" s="551"/>
      <c r="H7" s="550"/>
      <c r="I7" s="550"/>
      <c r="J7" s="550"/>
      <c r="K7" s="550"/>
      <c r="L7" s="550"/>
      <c r="M7" s="550"/>
      <c r="N7" s="550"/>
      <c r="O7" s="551"/>
      <c r="P7" s="550"/>
      <c r="Q7" s="550"/>
      <c r="R7" s="265" t="s">
        <v>64</v>
      </c>
      <c r="S7" s="265" t="s">
        <v>64</v>
      </c>
      <c r="T7" s="265" t="s">
        <v>64</v>
      </c>
    </row>
    <row r="8" spans="1:20" s="267" customFormat="1" ht="24">
      <c r="A8" s="556"/>
      <c r="B8" s="550"/>
      <c r="C8" s="550"/>
      <c r="D8" s="550"/>
      <c r="E8" s="550"/>
      <c r="F8" s="550"/>
      <c r="G8" s="551"/>
      <c r="H8" s="550"/>
      <c r="I8" s="550"/>
      <c r="J8" s="550"/>
      <c r="K8" s="550"/>
      <c r="L8" s="550"/>
      <c r="M8" s="550"/>
      <c r="N8" s="550"/>
      <c r="O8" s="551"/>
      <c r="P8" s="550"/>
      <c r="Q8" s="550"/>
      <c r="R8" s="266" t="s">
        <v>65</v>
      </c>
      <c r="S8" s="266" t="s">
        <v>65</v>
      </c>
      <c r="T8" s="266" t="s">
        <v>65</v>
      </c>
    </row>
    <row r="9" spans="1:20" ht="24.75" thickBot="1">
      <c r="A9" s="387" t="s">
        <v>169</v>
      </c>
      <c r="B9" s="388"/>
      <c r="C9" s="388"/>
      <c r="D9" s="388"/>
      <c r="E9" s="388"/>
      <c r="F9" s="389"/>
      <c r="G9" s="390"/>
      <c r="H9" s="391"/>
      <c r="I9" s="392"/>
      <c r="J9" s="388">
        <v>25975425.520495392</v>
      </c>
      <c r="K9" s="388">
        <v>1750145.9409757282</v>
      </c>
      <c r="L9" s="388">
        <v>1471178.2946010975</v>
      </c>
      <c r="M9" s="388">
        <v>125.34538430521822</v>
      </c>
      <c r="N9" s="389">
        <f aca="true" t="shared" si="0" ref="N9:N17">SUM(J9:M9)</f>
        <v>29196875.101456523</v>
      </c>
      <c r="O9" s="390">
        <v>5</v>
      </c>
      <c r="P9" s="391" t="s">
        <v>42</v>
      </c>
      <c r="Q9" s="392">
        <f>+N9/O9</f>
        <v>5839375.020291304</v>
      </c>
      <c r="R9" s="425">
        <v>100</v>
      </c>
      <c r="S9" s="425">
        <v>100</v>
      </c>
      <c r="T9" s="425">
        <v>100</v>
      </c>
    </row>
    <row r="10" spans="1:20" ht="24.75" thickBot="1">
      <c r="A10" s="461"/>
      <c r="B10" s="462"/>
      <c r="C10" s="462"/>
      <c r="D10" s="462"/>
      <c r="E10" s="462"/>
      <c r="F10" s="47"/>
      <c r="G10" s="463"/>
      <c r="H10" s="464"/>
      <c r="I10" s="465"/>
      <c r="J10" s="462">
        <v>25975425.520495392</v>
      </c>
      <c r="K10" s="462">
        <v>1750145.9409757282</v>
      </c>
      <c r="L10" s="462">
        <v>1471178.2946010975</v>
      </c>
      <c r="M10" s="462">
        <v>125.34538430521822</v>
      </c>
      <c r="N10" s="47">
        <f t="shared" si="0"/>
        <v>29196875.101456523</v>
      </c>
      <c r="O10" s="466"/>
      <c r="P10" s="467"/>
      <c r="Q10" s="465"/>
      <c r="R10" s="468"/>
      <c r="S10" s="468"/>
      <c r="T10" s="468"/>
    </row>
    <row r="11" spans="1:20" ht="24.75" thickBot="1">
      <c r="A11" s="393" t="s">
        <v>168</v>
      </c>
      <c r="B11" s="352"/>
      <c r="C11" s="352"/>
      <c r="D11" s="352"/>
      <c r="E11" s="352"/>
      <c r="F11" s="394"/>
      <c r="G11" s="395"/>
      <c r="H11" s="371"/>
      <c r="I11" s="394"/>
      <c r="J11" s="352">
        <v>6888166.956674095</v>
      </c>
      <c r="K11" s="352">
        <v>11041.297459644251</v>
      </c>
      <c r="L11" s="352">
        <v>7042029.249422065</v>
      </c>
      <c r="M11" s="352">
        <v>0</v>
      </c>
      <c r="N11" s="394">
        <f t="shared" si="0"/>
        <v>13941237.503555804</v>
      </c>
      <c r="O11" s="395">
        <v>5</v>
      </c>
      <c r="P11" s="371" t="s">
        <v>42</v>
      </c>
      <c r="Q11" s="394">
        <f>N11/O11</f>
        <v>2788247.5007111607</v>
      </c>
      <c r="R11" s="421">
        <v>100</v>
      </c>
      <c r="S11" s="421">
        <v>100</v>
      </c>
      <c r="T11" s="421">
        <v>100</v>
      </c>
    </row>
    <row r="12" spans="1:20" ht="24.75" thickBot="1">
      <c r="A12" s="461"/>
      <c r="B12" s="469"/>
      <c r="C12" s="469"/>
      <c r="D12" s="469"/>
      <c r="E12" s="469"/>
      <c r="F12" s="470"/>
      <c r="G12" s="466"/>
      <c r="H12" s="467"/>
      <c r="I12" s="465"/>
      <c r="J12" s="462">
        <v>6888166.956674095</v>
      </c>
      <c r="K12" s="462">
        <v>11041.297459644251</v>
      </c>
      <c r="L12" s="462">
        <v>7042029.249422065</v>
      </c>
      <c r="M12" s="462">
        <v>0</v>
      </c>
      <c r="N12" s="47">
        <f t="shared" si="0"/>
        <v>13941237.503555804</v>
      </c>
      <c r="O12" s="463"/>
      <c r="P12" s="464"/>
      <c r="Q12" s="465"/>
      <c r="R12" s="468"/>
      <c r="S12" s="468"/>
      <c r="T12" s="468"/>
    </row>
    <row r="13" spans="1:20" ht="24">
      <c r="A13" s="422" t="s">
        <v>170</v>
      </c>
      <c r="B13" s="426"/>
      <c r="C13" s="426"/>
      <c r="D13" s="426"/>
      <c r="E13" s="426"/>
      <c r="F13" s="117"/>
      <c r="G13" s="416"/>
      <c r="H13" s="417"/>
      <c r="I13" s="117"/>
      <c r="J13" s="426">
        <v>142212778.6435518</v>
      </c>
      <c r="K13" s="426">
        <v>2694310.1416264703</v>
      </c>
      <c r="L13" s="426">
        <v>18011382.142155066</v>
      </c>
      <c r="M13" s="426">
        <v>7303564.17094087</v>
      </c>
      <c r="N13" s="117">
        <f>SUM(J13:M13)</f>
        <v>170222035.09827423</v>
      </c>
      <c r="O13" s="423">
        <v>883</v>
      </c>
      <c r="P13" s="424" t="s">
        <v>42</v>
      </c>
      <c r="Q13" s="117">
        <f>+N13/O13</f>
        <v>192776.9366911373</v>
      </c>
      <c r="R13" s="421">
        <v>100</v>
      </c>
      <c r="S13" s="421">
        <v>100</v>
      </c>
      <c r="T13" s="421">
        <v>100</v>
      </c>
    </row>
    <row r="14" spans="1:20" ht="21">
      <c r="A14" s="383"/>
      <c r="B14" s="418"/>
      <c r="C14" s="418"/>
      <c r="D14" s="418"/>
      <c r="E14" s="418"/>
      <c r="F14" s="69"/>
      <c r="G14" s="384"/>
      <c r="H14" s="385"/>
      <c r="I14" s="69"/>
      <c r="J14" s="418">
        <v>11504821.099567559</v>
      </c>
      <c r="K14" s="418">
        <v>23378.002333506174</v>
      </c>
      <c r="L14" s="418">
        <v>690415.6184263369</v>
      </c>
      <c r="M14" s="418">
        <v>163.13160457271943</v>
      </c>
      <c r="N14" s="69">
        <f t="shared" si="0"/>
        <v>12218777.851931976</v>
      </c>
      <c r="O14" s="396">
        <v>6</v>
      </c>
      <c r="P14" s="116" t="s">
        <v>115</v>
      </c>
      <c r="Q14" s="117">
        <f>+N14/O14</f>
        <v>2036462.975321996</v>
      </c>
      <c r="R14" s="421">
        <v>100</v>
      </c>
      <c r="S14" s="421">
        <v>100</v>
      </c>
      <c r="T14" s="421">
        <v>100</v>
      </c>
    </row>
    <row r="15" spans="1:20" ht="21">
      <c r="A15" s="383"/>
      <c r="B15" s="418"/>
      <c r="C15" s="418"/>
      <c r="D15" s="418"/>
      <c r="E15" s="418"/>
      <c r="F15" s="69"/>
      <c r="G15" s="384"/>
      <c r="H15" s="385"/>
      <c r="I15" s="69"/>
      <c r="J15" s="418">
        <v>5655105.773447164</v>
      </c>
      <c r="K15" s="418">
        <v>16545.2442899549</v>
      </c>
      <c r="L15" s="418">
        <v>418487.2666615599</v>
      </c>
      <c r="M15" s="418">
        <v>654879.920609276</v>
      </c>
      <c r="N15" s="69">
        <f t="shared" si="0"/>
        <v>6745018.205007955</v>
      </c>
      <c r="O15" s="396">
        <v>274</v>
      </c>
      <c r="P15" s="116" t="s">
        <v>67</v>
      </c>
      <c r="Q15" s="117">
        <f>+N15/O15</f>
        <v>24616.854762802755</v>
      </c>
      <c r="R15" s="421">
        <v>100</v>
      </c>
      <c r="S15" s="421">
        <v>100</v>
      </c>
      <c r="T15" s="421">
        <v>100</v>
      </c>
    </row>
    <row r="16" spans="1:20" ht="21">
      <c r="A16" s="383"/>
      <c r="B16" s="418"/>
      <c r="C16" s="418"/>
      <c r="D16" s="418"/>
      <c r="E16" s="418"/>
      <c r="F16" s="69"/>
      <c r="G16" s="384"/>
      <c r="H16" s="385"/>
      <c r="I16" s="69"/>
      <c r="J16" s="418">
        <v>3775473.43620326</v>
      </c>
      <c r="K16" s="418">
        <v>9493.063426793047</v>
      </c>
      <c r="L16" s="418">
        <v>280355.8303686245</v>
      </c>
      <c r="M16" s="418">
        <v>444507.23146096425</v>
      </c>
      <c r="N16" s="69">
        <f t="shared" si="0"/>
        <v>4509829.561459642</v>
      </c>
      <c r="O16" s="396">
        <v>3</v>
      </c>
      <c r="P16" s="116" t="s">
        <v>53</v>
      </c>
      <c r="Q16" s="117">
        <f>+N16/O16</f>
        <v>1503276.5204865474</v>
      </c>
      <c r="R16" s="421">
        <v>100</v>
      </c>
      <c r="S16" s="421">
        <v>100</v>
      </c>
      <c r="T16" s="421">
        <v>100</v>
      </c>
    </row>
    <row r="17" spans="1:20" ht="21.75" thickBot="1">
      <c r="A17" s="387"/>
      <c r="B17" s="388"/>
      <c r="C17" s="388"/>
      <c r="D17" s="388"/>
      <c r="E17" s="388"/>
      <c r="F17" s="389"/>
      <c r="G17" s="390"/>
      <c r="H17" s="391"/>
      <c r="I17" s="389"/>
      <c r="J17" s="388">
        <v>3176924.12006072</v>
      </c>
      <c r="K17" s="388">
        <v>6753.699887902849</v>
      </c>
      <c r="L17" s="388">
        <v>199455.01836524988</v>
      </c>
      <c r="M17" s="388">
        <v>0</v>
      </c>
      <c r="N17" s="389">
        <f t="shared" si="0"/>
        <v>3383132.838313873</v>
      </c>
      <c r="O17" s="419">
        <v>1</v>
      </c>
      <c r="P17" s="420" t="s">
        <v>44</v>
      </c>
      <c r="Q17" s="394">
        <f>+N17/O17</f>
        <v>3383132.838313873</v>
      </c>
      <c r="R17" s="421">
        <v>100</v>
      </c>
      <c r="S17" s="421">
        <v>100</v>
      </c>
      <c r="T17" s="421">
        <v>100</v>
      </c>
    </row>
    <row r="18" spans="1:20" ht="21.75" thickBot="1">
      <c r="A18" s="461"/>
      <c r="B18" s="471"/>
      <c r="C18" s="471"/>
      <c r="D18" s="471"/>
      <c r="E18" s="471"/>
      <c r="F18" s="465"/>
      <c r="G18" s="463"/>
      <c r="H18" s="464"/>
      <c r="I18" s="465"/>
      <c r="J18" s="462">
        <f>SUM(J13:J17)</f>
        <v>166325103.0728305</v>
      </c>
      <c r="K18" s="462">
        <f>SUM(K13:K17)</f>
        <v>2750480.1515646274</v>
      </c>
      <c r="L18" s="462">
        <f>SUM(L13:L17)</f>
        <v>19600095.875976834</v>
      </c>
      <c r="M18" s="462">
        <f>SUM(M13:M17)</f>
        <v>8403114.454615682</v>
      </c>
      <c r="N18" s="462">
        <f>SUM(N13:N17)</f>
        <v>197078793.5549877</v>
      </c>
      <c r="O18" s="472"/>
      <c r="P18" s="473"/>
      <c r="Q18" s="47"/>
      <c r="R18" s="468"/>
      <c r="S18" s="468"/>
      <c r="T18" s="468"/>
    </row>
    <row r="19" spans="1:20" ht="21.75" thickBot="1">
      <c r="A19" s="431"/>
      <c r="B19" s="432">
        <f>SUM(B9:B17)</f>
        <v>0</v>
      </c>
      <c r="C19" s="432">
        <f>SUM(C9:C17)</f>
        <v>0</v>
      </c>
      <c r="D19" s="432">
        <f>SUM(D9:D17)</f>
        <v>0</v>
      </c>
      <c r="E19" s="432">
        <f>SUM(E9:E17)</f>
        <v>0</v>
      </c>
      <c r="F19" s="432">
        <f>SUM(F9:F17)</f>
        <v>0</v>
      </c>
      <c r="G19" s="433"/>
      <c r="H19" s="432"/>
      <c r="I19" s="432"/>
      <c r="J19" s="435">
        <f>+J10+J12+J18</f>
        <v>199188695.54999998</v>
      </c>
      <c r="K19" s="435">
        <f>+K10+K12+K18</f>
        <v>4511667.39</v>
      </c>
      <c r="L19" s="435">
        <f>+L10+L12+L18</f>
        <v>28113303.419999994</v>
      </c>
      <c r="M19" s="435">
        <f>+M10+M12+M18</f>
        <v>8403239.799999988</v>
      </c>
      <c r="N19" s="435">
        <f>+N10+N12+N18</f>
        <v>240216906.16000003</v>
      </c>
      <c r="O19" s="433"/>
      <c r="P19" s="432"/>
      <c r="Q19" s="432"/>
      <c r="R19" s="434"/>
      <c r="S19" s="434"/>
      <c r="T19" s="434"/>
    </row>
    <row r="20" spans="2:17" ht="21.75" thickTop="1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2:17" ht="21">
      <c r="B21" s="4"/>
      <c r="C21" s="4"/>
      <c r="D21" s="4"/>
      <c r="E21" s="4"/>
      <c r="F21" s="4"/>
      <c r="G21" s="4"/>
      <c r="H21" s="4"/>
      <c r="I21" s="4"/>
      <c r="J21" s="22" t="s">
        <v>12</v>
      </c>
      <c r="K21" s="414" t="s">
        <v>196</v>
      </c>
      <c r="L21" s="4"/>
      <c r="M21" s="4"/>
      <c r="N21" s="4"/>
      <c r="O21" s="4"/>
      <c r="P21" s="4"/>
      <c r="Q21" s="4"/>
    </row>
    <row r="22" spans="2:17" ht="21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2:17" ht="21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2:17" ht="21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2:17" ht="21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2:17" ht="21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2:17" ht="21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2:17" ht="2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2:17" ht="21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2:17" ht="21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2:17" ht="21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2:17" ht="21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2:17" ht="21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2:17" ht="21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2:17" ht="21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2:17" ht="21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2:17" ht="21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2:17" ht="21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2:17" ht="21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2:17" ht="2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ht="21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2:17" ht="21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2:17" ht="21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2:17" ht="21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2:17" ht="21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2:17" ht="21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2:17" ht="21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2:17" ht="21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2:17" ht="21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2:17" ht="21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2:17" ht="21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2:17" ht="21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2:17" ht="21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2:17" ht="21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2:17" ht="21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2:17" ht="21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2:17" ht="21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2:17" ht="21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2:17" ht="21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2:17" ht="21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2:17" ht="21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2:17" ht="21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2:17" ht="21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2:17" ht="21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</row>
    <row r="65" spans="2:17" ht="21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</row>
    <row r="66" spans="2:17" ht="21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2:17" ht="21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2:17" ht="21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</row>
    <row r="69" spans="2:17" ht="21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2:17" ht="21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2:17" ht="21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</row>
    <row r="72" spans="2:17" ht="21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</row>
    <row r="73" spans="2:17" ht="21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</row>
    <row r="74" spans="2:17" ht="21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</row>
    <row r="75" spans="2:17" ht="21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</row>
    <row r="76" spans="2:17" ht="21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</row>
    <row r="77" spans="2:17" ht="21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</row>
    <row r="78" spans="2:17" ht="21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</row>
    <row r="79" spans="2:17" ht="21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</row>
    <row r="80" spans="2:17" ht="21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</row>
    <row r="81" spans="2:17" ht="21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</row>
    <row r="82" spans="2:17" ht="21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</row>
    <row r="83" spans="2:17" ht="21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</row>
    <row r="84" spans="2:17" ht="21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2:17" ht="21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</row>
    <row r="86" spans="2:17" ht="21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</row>
    <row r="87" spans="2:17" ht="21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</row>
    <row r="88" spans="2:17" ht="21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</row>
    <row r="90" spans="2:14" ht="21">
      <c r="B90" s="269"/>
      <c r="C90" s="269"/>
      <c r="D90" s="269"/>
      <c r="E90" s="269"/>
      <c r="F90" s="269"/>
      <c r="J90" s="269"/>
      <c r="K90" s="269"/>
      <c r="L90" s="269"/>
      <c r="M90" s="269"/>
      <c r="N90" s="269"/>
    </row>
  </sheetData>
  <sheetProtection/>
  <mergeCells count="23">
    <mergeCell ref="A1:T1"/>
    <mergeCell ref="A2:T2"/>
    <mergeCell ref="A3:Q3"/>
    <mergeCell ref="A5:A8"/>
    <mergeCell ref="B5:I5"/>
    <mergeCell ref="J5:Q5"/>
    <mergeCell ref="R5:T5"/>
    <mergeCell ref="B6:B8"/>
    <mergeCell ref="C6:C8"/>
    <mergeCell ref="D6:D8"/>
    <mergeCell ref="E6:E8"/>
    <mergeCell ref="F6:F8"/>
    <mergeCell ref="G6:G8"/>
    <mergeCell ref="H6:H8"/>
    <mergeCell ref="I6:I8"/>
    <mergeCell ref="J6:J8"/>
    <mergeCell ref="Q6:Q8"/>
    <mergeCell ref="K6:K8"/>
    <mergeCell ref="L6:L8"/>
    <mergeCell ref="M6:M8"/>
    <mergeCell ref="N6:N8"/>
    <mergeCell ref="O6:O8"/>
    <mergeCell ref="P6:P8"/>
  </mergeCells>
  <printOptions/>
  <pageMargins left="0.75" right="0.1968503937007874" top="0.6299212598425197" bottom="0.2362204724409449" header="0.31496062992125984" footer="0.15748031496062992"/>
  <pageSetup horizontalDpi="600" verticalDpi="600" orientation="landscape" paperSize="5" scale="5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Borwornluck Dokmuang</dc:creator>
  <cp:keywords/>
  <dc:description/>
  <cp:lastModifiedBy>user</cp:lastModifiedBy>
  <cp:lastPrinted>2020-03-31T03:39:03Z</cp:lastPrinted>
  <dcterms:created xsi:type="dcterms:W3CDTF">2016-02-19T05:05:13Z</dcterms:created>
  <dcterms:modified xsi:type="dcterms:W3CDTF">2020-03-31T07:51:02Z</dcterms:modified>
  <cp:category/>
  <cp:version/>
  <cp:contentType/>
  <cp:contentStatus/>
</cp:coreProperties>
</file>